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23.xml" ContentType="application/vnd.openxmlformats-officedocument.spreadsheetml.pivotTable+xml"/>
  <Override PartName="/xl/pivotTables/pivotTable25.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26.xml" ContentType="application/vnd.openxmlformats-officedocument.spreadsheetml.pivotTable+xml"/>
  <Override PartName="/xl/pivotTables/pivotTable19.xml" ContentType="application/vnd.openxmlformats-officedocument.spreadsheetml.pivotTable+xml"/>
  <Override PartName="/xl/pivotTables/pivotTable21.xml" ContentType="application/vnd.openxmlformats-officedocument.spreadsheetml.pivotTable+xml"/>
  <Override PartName="/xl/pivotTables/pivotTable8.xml" ContentType="application/vnd.openxmlformats-officedocument.spreadsheetml.pivotTable+xml"/>
  <Override PartName="/xl/pivotTables/pivotTable22.xml" ContentType="application/vnd.openxmlformats-officedocument.spreadsheetml.pivotTable+xml"/>
  <Override PartName="/xl/pivotTables/pivotTable17.xml" ContentType="application/vnd.openxmlformats-officedocument.spreadsheetml.pivotTable+xml"/>
  <Override PartName="/xl/pivotTables/pivotTable28.xml" ContentType="application/vnd.openxmlformats-officedocument.spreadsheetml.pivotTable+xml"/>
  <Override PartName="/xl/pivotTables/pivotTable24.xml" ContentType="application/vnd.openxmlformats-officedocument.spreadsheetml.pivotTable+xml"/>
  <Override PartName="/xl/pivotTables/pivotTable13.xml" ContentType="application/vnd.openxmlformats-officedocument.spreadsheetml.pivotTable+xml"/>
  <Override PartName="/xl/pivotTables/pivotTable4.xml" ContentType="application/vnd.openxmlformats-officedocument.spreadsheetml.pivotTable+xml"/>
  <Override PartName="/xl/pivotTables/pivotTable27.xml" ContentType="application/vnd.openxmlformats-officedocument.spreadsheetml.pivotTable+xml"/>
  <Override PartName="/xl/pivotTables/pivotTable14.xml" ContentType="application/vnd.openxmlformats-officedocument.spreadsheetml.pivotTable+xml"/>
  <Override PartName="/xl/pivotTables/pivotTable12.xml" ContentType="application/vnd.openxmlformats-officedocument.spreadsheetml.pivotTable+xml"/>
  <Override PartName="/xl/pivotTables/pivotTable11.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20.xml" ContentType="application/vnd.openxmlformats-officedocument.spreadsheetml.pivotTable+xml"/>
  <Override PartName="/xl/pivotTables/pivotTable16.xml" ContentType="application/vnd.openxmlformats-officedocument.spreadsheetml.pivotTable+xml"/>
  <Override PartName="/xl/pivotTables/pivotTable18.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15.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510" windowWidth="12090" windowHeight="8265" tabRatio="489" activeTab="1"/>
  </bookViews>
  <sheets>
    <sheet name="Codes" sheetId="1" r:id="rId1"/>
    <sheet name="Daten" sheetId="2" r:id="rId2"/>
    <sheet name="Allgemeines" sheetId="3" r:id="rId3"/>
    <sheet name="VBX" sheetId="4" r:id="rId4"/>
    <sheet name="HSC" sheetId="5" r:id="rId5"/>
    <sheet name="PC" sheetId="6" r:id="rId6"/>
  </sheets>
  <definedNames>
    <definedName name="_xlnm._FilterDatabase" localSheetId="1" hidden="1">'Daten'!$A$9:$DQ$41</definedName>
    <definedName name="Berechnungen">'Daten'!$D:$G,'Daten'!$I:$I,'Daten'!$K:$K,'Daten'!$M:$P,'Daten'!$V:$V,'Daten'!$X:$AA,'Daten'!$AE:$AG,'Daten'!$AI:$AM,'Daten'!$AP:$AP,'Daten'!$AR:$AX,'Daten'!$AZ:$BE,'Daten'!$BG:$BN,'Daten'!$BU:$CD,'Daten'!$CF:$CJ</definedName>
    <definedName name="DATABASE">'Daten'!$A$9:$DQ$41</definedName>
    <definedName name="_xlnm.Print_Area" localSheetId="1">'Daten'!$A:$IV</definedName>
    <definedName name="_xlnm.Print_Titles" localSheetId="1">'Daten'!$A:$A,'Daten'!$1:$2</definedName>
    <definedName name="Kopf">'Daten'!$C$1:$DC$8</definedName>
  </definedNames>
  <calcPr fullCalcOnLoad="1"/>
  <pivotCaches>
    <pivotCache cacheId="2" r:id="rId7"/>
  </pivotCaches>
</workbook>
</file>

<file path=xl/sharedStrings.xml><?xml version="1.0" encoding="utf-8"?>
<sst xmlns="http://schemas.openxmlformats.org/spreadsheetml/2006/main" count="1780" uniqueCount="394">
  <si>
    <t>Codierung für Fragebogen Statistik I</t>
  </si>
  <si>
    <t>Bremen</t>
  </si>
  <si>
    <t>BW</t>
  </si>
  <si>
    <t>Bayern</t>
  </si>
  <si>
    <t>EFA</t>
  </si>
  <si>
    <t xml:space="preserve">Berlin  </t>
  </si>
  <si>
    <t>ISVW</t>
  </si>
  <si>
    <t>Brandenburg</t>
  </si>
  <si>
    <t>Baden-Württemberg</t>
  </si>
  <si>
    <t>Hamburg</t>
  </si>
  <si>
    <t>ACHTUNG !</t>
  </si>
  <si>
    <t>Hessen</t>
  </si>
  <si>
    <t>Mecklenburg-Vorpommern</t>
  </si>
  <si>
    <t xml:space="preserve">NICHTS </t>
  </si>
  <si>
    <t>Niedersachsen</t>
  </si>
  <si>
    <t>eingeben !!!</t>
  </si>
  <si>
    <t>Nordrhein-Westfalen</t>
  </si>
  <si>
    <t>Rheinland-Pfalz</t>
  </si>
  <si>
    <t>Saarland</t>
  </si>
  <si>
    <t>Einkommen</t>
  </si>
  <si>
    <t>Sachsen</t>
  </si>
  <si>
    <t>Sachsen-Anhalt</t>
  </si>
  <si>
    <t>Schleswig-Holstein</t>
  </si>
  <si>
    <t>Thüringen</t>
  </si>
  <si>
    <t>Ausland</t>
  </si>
  <si>
    <t xml:space="preserve"> 20.1</t>
  </si>
  <si>
    <t xml:space="preserve"> 20.2</t>
  </si>
  <si>
    <t xml:space="preserve"> 20.3</t>
  </si>
  <si>
    <t xml:space="preserve"> 20.4</t>
  </si>
  <si>
    <t xml:space="preserve"> 20.5</t>
  </si>
  <si>
    <t xml:space="preserve"> 20.6</t>
  </si>
  <si>
    <t xml:space="preserve"> 23.1</t>
  </si>
  <si>
    <t xml:space="preserve"> 23.2</t>
  </si>
  <si>
    <t xml:space="preserve"> 24.1</t>
  </si>
  <si>
    <t xml:space="preserve"> 24.2</t>
  </si>
  <si>
    <t xml:space="preserve"> 24.4</t>
  </si>
  <si>
    <t xml:space="preserve"> 24.5</t>
  </si>
  <si>
    <t>StudGang</t>
  </si>
  <si>
    <t>Semester</t>
  </si>
  <si>
    <t>Geschlecht</t>
  </si>
  <si>
    <t>Alter</t>
  </si>
  <si>
    <t>Gewicht</t>
  </si>
  <si>
    <t>Groesse</t>
  </si>
  <si>
    <t>FamStand</t>
  </si>
  <si>
    <t>Kinder</t>
  </si>
  <si>
    <t>Bildung</t>
  </si>
  <si>
    <t>Berufsausb.</t>
  </si>
  <si>
    <t>BerufsDauer</t>
  </si>
  <si>
    <t>beruflStellung</t>
  </si>
  <si>
    <t>Geburtsort</t>
  </si>
  <si>
    <t>EntfWohn</t>
  </si>
  <si>
    <t>WegZeit</t>
  </si>
  <si>
    <t>Wohnort</t>
  </si>
  <si>
    <t>NoÖV_teuer</t>
  </si>
  <si>
    <t>NoÖV_langsam</t>
  </si>
  <si>
    <t>NoÖV_WarteZeit</t>
  </si>
  <si>
    <t>NoÖV_Erreichb.</t>
  </si>
  <si>
    <t>NoÖV_unbequem</t>
  </si>
  <si>
    <t>NoÖV_sonst</t>
  </si>
  <si>
    <t>Wohnform</t>
  </si>
  <si>
    <t>Pg_Text</t>
  </si>
  <si>
    <t>Pg_Tabk</t>
  </si>
  <si>
    <t>Pg_Grafik</t>
  </si>
  <si>
    <t>Pg_Stat</t>
  </si>
  <si>
    <t>Pg_InterNet</t>
  </si>
  <si>
    <t>Kn_Text</t>
  </si>
  <si>
    <t>Kn_Tabk</t>
  </si>
  <si>
    <t>Kn_Stat</t>
  </si>
  <si>
    <t>Kn_InterNet</t>
  </si>
  <si>
    <t xml:space="preserve"> 1.1</t>
  </si>
  <si>
    <t xml:space="preserve"> 1.2</t>
  </si>
  <si>
    <t xml:space="preserve"> 1.3</t>
  </si>
  <si>
    <t>2.a</t>
  </si>
  <si>
    <t xml:space="preserve"> 4.1</t>
  </si>
  <si>
    <t xml:space="preserve"> 4.2</t>
  </si>
  <si>
    <t xml:space="preserve"> 4.3</t>
  </si>
  <si>
    <t xml:space="preserve"> 10.1</t>
  </si>
  <si>
    <t xml:space="preserve"> 10.2</t>
  </si>
  <si>
    <t xml:space="preserve"> 10.3</t>
  </si>
  <si>
    <t xml:space="preserve"> 13.1</t>
  </si>
  <si>
    <t xml:space="preserve"> 13.2</t>
  </si>
  <si>
    <t xml:space="preserve"> 13.3</t>
  </si>
  <si>
    <t xml:space="preserve"> 14.1</t>
  </si>
  <si>
    <t xml:space="preserve"> 14.2</t>
  </si>
  <si>
    <t xml:space="preserve"> 14.3</t>
  </si>
  <si>
    <t xml:space="preserve"> 14.4</t>
  </si>
  <si>
    <t xml:space="preserve"> 17.1</t>
  </si>
  <si>
    <t xml:space="preserve"> 17.2</t>
  </si>
  <si>
    <t xml:space="preserve"> 17.3</t>
  </si>
  <si>
    <t xml:space="preserve"> 17.4</t>
  </si>
  <si>
    <t xml:space="preserve"> 17.5</t>
  </si>
  <si>
    <t xml:space="preserve"> 17.6</t>
  </si>
  <si>
    <t xml:space="preserve"> 18.1</t>
  </si>
  <si>
    <t xml:space="preserve"> 18.2</t>
  </si>
  <si>
    <t xml:space="preserve"> 18.3</t>
  </si>
  <si>
    <t xml:space="preserve"> 18.4</t>
  </si>
  <si>
    <t xml:space="preserve"> 18.5</t>
  </si>
  <si>
    <t xml:space="preserve"> 18.6</t>
  </si>
  <si>
    <t xml:space="preserve"> 19.1</t>
  </si>
  <si>
    <t xml:space="preserve"> 19.2</t>
  </si>
  <si>
    <t xml:space="preserve"> 19.3</t>
  </si>
  <si>
    <t xml:space="preserve"> 19.4</t>
  </si>
  <si>
    <t xml:space="preserve"> 19.5</t>
  </si>
  <si>
    <t xml:space="preserve"> 19.6</t>
  </si>
  <si>
    <t xml:space="preserve"> 21.1</t>
  </si>
  <si>
    <t xml:space="preserve"> 21.2</t>
  </si>
  <si>
    <t xml:space="preserve"> 21.3</t>
  </si>
  <si>
    <t xml:space="preserve"> 21.4</t>
  </si>
  <si>
    <t xml:space="preserve"> 21.5</t>
  </si>
  <si>
    <t>Sg_BW</t>
  </si>
  <si>
    <t>Sg_Efa</t>
  </si>
  <si>
    <t>Sg_VW</t>
  </si>
  <si>
    <t>ErstSemester</t>
  </si>
  <si>
    <t>A_bis22</t>
  </si>
  <si>
    <t>A_23-25</t>
  </si>
  <si>
    <t>A_26+</t>
  </si>
  <si>
    <t>Bild_Abi</t>
  </si>
  <si>
    <t>Bild_Fach</t>
  </si>
  <si>
    <t>Bild_Son</t>
  </si>
  <si>
    <t>St_ang</t>
  </si>
  <si>
    <t>G_HB</t>
  </si>
  <si>
    <t>G_NS</t>
  </si>
  <si>
    <t>G_sonstD</t>
  </si>
  <si>
    <t>G_Ausl</t>
  </si>
  <si>
    <t>W_City</t>
  </si>
  <si>
    <t>W_West</t>
  </si>
  <si>
    <t>W_NO</t>
  </si>
  <si>
    <t>W_Ost</t>
  </si>
  <si>
    <t>W_links</t>
  </si>
  <si>
    <t>W_Nord</t>
  </si>
  <si>
    <t>W_umzu</t>
  </si>
  <si>
    <t>W_sonst</t>
  </si>
  <si>
    <t>V_Bus</t>
  </si>
  <si>
    <t>V_Bahn</t>
  </si>
  <si>
    <t>V_Fahrrad</t>
  </si>
  <si>
    <t>V_Fuß</t>
  </si>
  <si>
    <t>V_Auto</t>
  </si>
  <si>
    <t>V_sonst</t>
  </si>
  <si>
    <t>V2_Bus</t>
  </si>
  <si>
    <t>V2_Bahn</t>
  </si>
  <si>
    <t>V2_Fahrrad</t>
  </si>
  <si>
    <t>V2_Fuß</t>
  </si>
  <si>
    <t>V2_Auto</t>
  </si>
  <si>
    <t>V2_sonst</t>
  </si>
  <si>
    <t>WO_Eigen</t>
  </si>
  <si>
    <t>WO_WG</t>
  </si>
  <si>
    <t>WO_Unt</t>
  </si>
  <si>
    <t>WO_Eltern</t>
  </si>
  <si>
    <t>WO_sonst</t>
  </si>
  <si>
    <t>Altersgruppe</t>
  </si>
  <si>
    <t>Anm</t>
  </si>
  <si>
    <t>(1-3)</t>
  </si>
  <si>
    <t>1. Sem</t>
  </si>
  <si>
    <t>1=weiblich</t>
  </si>
  <si>
    <t>1=Ja</t>
  </si>
  <si>
    <t>ledig=1</t>
  </si>
  <si>
    <t>Jahre</t>
  </si>
  <si>
    <t>(1-20)</t>
  </si>
  <si>
    <t>(1-8)</t>
  </si>
  <si>
    <t>(1-6)</t>
  </si>
  <si>
    <t>(1-5)</t>
  </si>
  <si>
    <t>Ja</t>
  </si>
  <si>
    <t>MW</t>
  </si>
  <si>
    <t>Antworten</t>
  </si>
  <si>
    <t>Min</t>
  </si>
  <si>
    <t>Max</t>
  </si>
  <si>
    <t>StAbW</t>
  </si>
  <si>
    <t>Nr</t>
  </si>
  <si>
    <t>22-jünger</t>
  </si>
  <si>
    <t>23-25</t>
  </si>
  <si>
    <t>26++</t>
  </si>
  <si>
    <t>Gesamtergebnis</t>
  </si>
  <si>
    <t>sonstige bitte direkt eintragen</t>
  </si>
  <si>
    <t xml:space="preserve">in farbig hinterlegte Felder </t>
  </si>
  <si>
    <t>BAFöG</t>
  </si>
  <si>
    <t>Arbeit</t>
  </si>
  <si>
    <t>Daten</t>
  </si>
  <si>
    <t>Gründe gegen ÖPNV</t>
  </si>
  <si>
    <t>Anzahl - Nr</t>
  </si>
  <si>
    <t>Übung</t>
  </si>
  <si>
    <t>Gründe gegen ÖPNV - nach Wohnort</t>
  </si>
  <si>
    <t>(3 Klassen)</t>
  </si>
  <si>
    <t xml:space="preserve">Anzahlen: </t>
  </si>
  <si>
    <t>Anteile</t>
  </si>
  <si>
    <t>4-Text</t>
  </si>
  <si>
    <t>10-Text</t>
  </si>
  <si>
    <t>BildungT</t>
  </si>
  <si>
    <t>sonst.</t>
  </si>
  <si>
    <t>11-Text</t>
  </si>
  <si>
    <t>14-T</t>
  </si>
  <si>
    <t>17-T</t>
  </si>
  <si>
    <t>18-T</t>
  </si>
  <si>
    <t>Fahrrad</t>
  </si>
  <si>
    <t>WG</t>
  </si>
  <si>
    <t>Unterm.</t>
  </si>
  <si>
    <t>Eltern</t>
  </si>
  <si>
    <t>3-T</t>
  </si>
  <si>
    <t>GeschlechtT</t>
  </si>
  <si>
    <t>Stud-Gang</t>
  </si>
  <si>
    <t>Berufsausb</t>
  </si>
  <si>
    <t>Herkunft</t>
  </si>
  <si>
    <t>Verkehr1</t>
  </si>
  <si>
    <t>Verkehr2</t>
  </si>
  <si>
    <t>WohnformT</t>
  </si>
  <si>
    <t>Anteil Personen mit Berufsausbildung</t>
  </si>
  <si>
    <t>NoÖV zu teuer</t>
  </si>
  <si>
    <t>NoÖV zu langsam</t>
  </si>
  <si>
    <t>NoÖV WarteZeit</t>
  </si>
  <si>
    <t>NoÖV Erreichbarkeit</t>
  </si>
  <si>
    <t>NoÖV zu unbequem</t>
  </si>
  <si>
    <t>NoÖV sonst. Gründe</t>
  </si>
  <si>
    <t>PC</t>
  </si>
  <si>
    <t>Mittelwert - Pg_Text</t>
  </si>
  <si>
    <t>Mittelwert - Pg_Tabk</t>
  </si>
  <si>
    <t>Mittelwert - Pg_Grafik</t>
  </si>
  <si>
    <t>Mittelwert - Pg_Stat</t>
  </si>
  <si>
    <t>Mittelwert - Pg_InterNet</t>
  </si>
  <si>
    <t xml:space="preserve">Programme vorhanden: </t>
  </si>
  <si>
    <t xml:space="preserve"> 19.7</t>
  </si>
  <si>
    <t xml:space="preserve"> 19.8</t>
  </si>
  <si>
    <t>Bus / Straßenbahn</t>
  </si>
  <si>
    <t>Bahn (DB)</t>
  </si>
  <si>
    <t>zu Fuß</t>
  </si>
  <si>
    <t>Auto</t>
  </si>
  <si>
    <t xml:space="preserve">sonstiges </t>
  </si>
  <si>
    <t>22-T</t>
  </si>
  <si>
    <t>Schule</t>
  </si>
  <si>
    <t>Studienführer</t>
  </si>
  <si>
    <t>Veranst. HS</t>
  </si>
  <si>
    <t>Werbung HS</t>
  </si>
  <si>
    <t>Zeitung/Medien</t>
  </si>
  <si>
    <t>sonstiges</t>
  </si>
  <si>
    <t>Kn_Präs</t>
  </si>
  <si>
    <t>Kn_HTML</t>
  </si>
  <si>
    <t>sonstiges bitte in</t>
  </si>
  <si>
    <t>....</t>
  </si>
  <si>
    <t>praxisorientierter Stoff</t>
  </si>
  <si>
    <t>Interessante Inhalte</t>
  </si>
  <si>
    <t>Allgemeinwissen</t>
  </si>
  <si>
    <t>Möglichst guten Job</t>
  </si>
  <si>
    <t>41.1</t>
  </si>
  <si>
    <t>41.2</t>
  </si>
  <si>
    <t>41.3</t>
  </si>
  <si>
    <t>41.4</t>
  </si>
  <si>
    <t>41.5</t>
  </si>
  <si>
    <t>41.9</t>
  </si>
  <si>
    <t xml:space="preserve">Mehrfachnennungen: </t>
  </si>
  <si>
    <t>X-Addition</t>
  </si>
  <si>
    <t>X-Formeln</t>
  </si>
  <si>
    <t>X-formatieren</t>
  </si>
  <si>
    <t>X-Diagramm</t>
  </si>
  <si>
    <t>X-Pivot</t>
  </si>
  <si>
    <t>X-Filter</t>
  </si>
  <si>
    <t>X-Statistik</t>
  </si>
  <si>
    <t>Erw_Praxis</t>
  </si>
  <si>
    <t>Erw_Job</t>
  </si>
  <si>
    <t>Erw_Allgem</t>
  </si>
  <si>
    <t>Erw_TEXT</t>
  </si>
  <si>
    <t>Bitte</t>
  </si>
  <si>
    <t xml:space="preserve">Texte </t>
  </si>
  <si>
    <t>eingeben</t>
  </si>
  <si>
    <t>Danke !</t>
  </si>
  <si>
    <t>1.Studiengänge</t>
  </si>
  <si>
    <t>14. Bundesländer</t>
  </si>
  <si>
    <t>17/18. Verkehrsmittel</t>
  </si>
  <si>
    <t>Internet</t>
  </si>
  <si>
    <t xml:space="preserve">21. Aufmerksam </t>
  </si>
  <si>
    <t>geworden über</t>
  </si>
  <si>
    <t>41. Erwartungen an Studium</t>
  </si>
  <si>
    <t>Textfelder eintragen</t>
  </si>
  <si>
    <t>(bei Mehrfachnennung alle Zahlen (z.B. 124))</t>
  </si>
  <si>
    <t>BerufsausbT</t>
  </si>
  <si>
    <t>G_Nds</t>
  </si>
  <si>
    <t>Verkehr1T</t>
  </si>
  <si>
    <t>Verkehr2T</t>
  </si>
  <si>
    <t>weiblich</t>
  </si>
  <si>
    <t>männlich</t>
  </si>
  <si>
    <t>Eigenständig</t>
  </si>
  <si>
    <t>Fachabi</t>
  </si>
  <si>
    <t>Abitur</t>
  </si>
  <si>
    <t>St_selb</t>
  </si>
  <si>
    <t>St_freiber</t>
  </si>
  <si>
    <t>Bahn</t>
  </si>
  <si>
    <t>Bus/Straba</t>
  </si>
  <si>
    <t>Anteil</t>
  </si>
  <si>
    <t>Mittelwert - Berufsausb.</t>
  </si>
  <si>
    <t>Ber.Ausb</t>
  </si>
  <si>
    <t>Wohnorte nach Studiengängen</t>
  </si>
  <si>
    <t>Wichtigstes Verkehrsmittel nach Geschlecht</t>
  </si>
  <si>
    <r>
      <t xml:space="preserve">Wichtigstes Verkehrsmittel </t>
    </r>
    <r>
      <rPr>
        <sz val="12"/>
        <color indexed="10"/>
        <rFont val="Times New Roman"/>
        <family val="1"/>
      </rPr>
      <t>(nach Wohnort)</t>
    </r>
  </si>
  <si>
    <t>keine</t>
  </si>
  <si>
    <r>
      <t xml:space="preserve">Wohnform </t>
    </r>
    <r>
      <rPr>
        <sz val="12"/>
        <color indexed="10"/>
        <rFont val="Times New Roman"/>
        <family val="1"/>
      </rPr>
      <t>nach Wohnort</t>
    </r>
  </si>
  <si>
    <t>Mittelwert - Erw_Job</t>
  </si>
  <si>
    <t>Mittelwert - Erw_Praxis</t>
  </si>
  <si>
    <t xml:space="preserve">Was erwarten Sie sich vom Studium? </t>
  </si>
  <si>
    <t>Auf_Schule</t>
  </si>
  <si>
    <t>Auf_StFührer</t>
  </si>
  <si>
    <t>Auf_HSB</t>
  </si>
  <si>
    <t>Auf_Werb</t>
  </si>
  <si>
    <t>Auf_Medien</t>
  </si>
  <si>
    <t>Auf_WWW</t>
  </si>
  <si>
    <t xml:space="preserve"> 21.6</t>
  </si>
  <si>
    <t xml:space="preserve"> 22.2</t>
  </si>
  <si>
    <t xml:space="preserve"> 22.3</t>
  </si>
  <si>
    <t xml:space="preserve"> 22.4</t>
  </si>
  <si>
    <t xml:space="preserve"> 22.5</t>
  </si>
  <si>
    <t xml:space="preserve"> 22.1</t>
  </si>
  <si>
    <t>Wie sind Sie auf HSB aufmerksam geworden ?</t>
  </si>
  <si>
    <t>Kenntnisse in Programmen allgemein</t>
  </si>
  <si>
    <t>Mittelwert - Kn_Text</t>
  </si>
  <si>
    <t>Mittelwert - Kn_Tabk</t>
  </si>
  <si>
    <t>Mittelwert - Kn_Präs</t>
  </si>
  <si>
    <t>Mittelwert - Kn_Stat</t>
  </si>
  <si>
    <t>Mittelwert - Kn_InterNet</t>
  </si>
  <si>
    <t>Mittelwert - Kn_HTML</t>
  </si>
  <si>
    <t>Kenntnisse in XL</t>
  </si>
  <si>
    <t>Mittelwert - X-Addition</t>
  </si>
  <si>
    <t>Mittelwert - X-Formeln</t>
  </si>
  <si>
    <t>Mittelwert - X-formatieren</t>
  </si>
  <si>
    <t>Mittelwert - X-Diagramm</t>
  </si>
  <si>
    <t>Mittelwert - X-Pivot</t>
  </si>
  <si>
    <t>Mittelwert - X-Filter</t>
  </si>
  <si>
    <t>Mittelwert - X-Statistik</t>
  </si>
  <si>
    <t xml:space="preserve"> (0-4)</t>
  </si>
  <si>
    <t>Mittelwert - Auf_Schule</t>
  </si>
  <si>
    <t>Mittelwert - Auf_StFührer</t>
  </si>
  <si>
    <t>Mittelwert - Auf_HSB</t>
  </si>
  <si>
    <t>Mittelwert - Auf_Werb</t>
  </si>
  <si>
    <t>Mittelwert - Auf_Medien</t>
  </si>
  <si>
    <t>Mittelwert - Auf_WWW</t>
  </si>
  <si>
    <t>MiH</t>
  </si>
  <si>
    <t xml:space="preserve"> 24.3</t>
  </si>
  <si>
    <t>23.1a</t>
  </si>
  <si>
    <t>23.1b</t>
  </si>
  <si>
    <t>andere</t>
  </si>
  <si>
    <t>Standger.</t>
  </si>
  <si>
    <t>Laptop</t>
  </si>
  <si>
    <t>PC privat</t>
  </si>
  <si>
    <t xml:space="preserve"> 21.7</t>
  </si>
  <si>
    <t xml:space="preserve"> 21.8</t>
  </si>
  <si>
    <t>PC verfügbar</t>
  </si>
  <si>
    <t>PC vorhanden</t>
  </si>
  <si>
    <t>Mittelwert - PC vorhanden</t>
  </si>
  <si>
    <r>
      <t xml:space="preserve">Kenntnisse 0-4 =&gt; </t>
    </r>
    <r>
      <rPr>
        <b/>
        <sz val="12"/>
        <rFont val="Times New Roman"/>
        <family val="1"/>
      </rPr>
      <t>2</t>
    </r>
    <r>
      <rPr>
        <sz val="12"/>
        <rFont val="Times New Roman"/>
        <family val="0"/>
      </rPr>
      <t xml:space="preserve"> als theoretischer Mittelwert</t>
    </r>
  </si>
  <si>
    <t>Wohnheim</t>
  </si>
  <si>
    <t>andereStud</t>
  </si>
  <si>
    <t>Sonstig</t>
  </si>
  <si>
    <t>in 100 Euro</t>
  </si>
  <si>
    <t>-</t>
  </si>
  <si>
    <t>Mittelwert von andereStud</t>
  </si>
  <si>
    <t>Mittelwert von Sonstig</t>
  </si>
  <si>
    <t>Werte &gt;2 = positiv</t>
  </si>
  <si>
    <t xml:space="preserve">Gruppe Nummer: </t>
  </si>
  <si>
    <t>Erw_Inhalt_Wissen</t>
  </si>
  <si>
    <t>gute Berufschancen</t>
  </si>
  <si>
    <t>Erw_Abschluss</t>
  </si>
  <si>
    <t>Erw_Job-Geld</t>
  </si>
  <si>
    <t>Mittelwert - PC privat</t>
  </si>
  <si>
    <t>Mittelwert - Standger.</t>
  </si>
  <si>
    <t>Mittelwert - Laptop</t>
  </si>
  <si>
    <t>Mittelwert - Erw_Abschluss</t>
  </si>
  <si>
    <t>Mittelwert - Erw_Inhalt_Wissen</t>
  </si>
  <si>
    <t>Sg_MiH</t>
  </si>
  <si>
    <t>Jahr</t>
  </si>
  <si>
    <t>Wichtigstes Verkehrsmittel nach Jahr</t>
  </si>
  <si>
    <t>Grundlgende, gute Ausbildung</t>
  </si>
  <si>
    <t>Sehr gute Vorbereitung auf Berufsleben</t>
  </si>
  <si>
    <t>Europäische Bildung, Weg in sichere Zukunft</t>
  </si>
  <si>
    <t xml:space="preserve">Gute Bildung, intensives, aber erfüllbares Programm </t>
  </si>
  <si>
    <t>Zusätzliche Vertiefung Rechnungswesen (zur Ausbildung)</t>
  </si>
  <si>
    <t>Erfahrung im Ausland / Sprache</t>
  </si>
  <si>
    <t>41.10</t>
  </si>
  <si>
    <t>Erw_Ausland / Sprache</t>
  </si>
  <si>
    <t>21.8-T</t>
  </si>
  <si>
    <t>Professor</t>
  </si>
  <si>
    <t>Erfahrung (Ausland) und gute Lehrinhalte</t>
  </si>
  <si>
    <t>Internation hoch angesehener Abschluss, weil Ausland</t>
  </si>
  <si>
    <t>Abschluss</t>
  </si>
  <si>
    <t>Gute Berufschancen auf dem deutschen Arbeitsmarkt</t>
  </si>
  <si>
    <t>mehr Wissen anzueignen</t>
  </si>
  <si>
    <t>Wissen aneignen</t>
  </si>
  <si>
    <t>bessere Berufschancen durch das Studium, bessere Sprachkenntnisse, Leute kennen lernen</t>
  </si>
  <si>
    <t>sehr hoch</t>
  </si>
  <si>
    <t>Hoher Wissenstand, Sprache verbessern, Erfahrungen sammeln</t>
  </si>
  <si>
    <t>Erfahrungen: Englisch, Was für die Zukunft lernen, auch privat</t>
  </si>
  <si>
    <t xml:space="preserve">    2004 bis 2006</t>
  </si>
  <si>
    <t>gute Ausbildung im Bereich Wirtschaft und Sprachen</t>
  </si>
  <si>
    <t>gute Berufsperspektive</t>
  </si>
  <si>
    <t>Sprache verbessern, Wirtschaft und Englisch, Berufschancen verbessern</t>
  </si>
  <si>
    <t>Sprachkenntnisse aufbessern, qualifizierter Abschluss zwecks Berufsfindung</t>
  </si>
  <si>
    <t>Bessere berufliche Perspektive durch ES, guten Lebensstandard</t>
  </si>
  <si>
    <t>Dass ich es lerne ;-)</t>
  </si>
  <si>
    <t>(Alle)</t>
  </si>
  <si>
    <r>
      <t xml:space="preserve">Auswertung Studierendenbefragung  </t>
    </r>
    <r>
      <rPr>
        <b/>
        <sz val="20"/>
        <color indexed="10"/>
        <rFont val="Times New Roman"/>
        <family val="1"/>
      </rPr>
      <t>2006/07</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</si>
</sst>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
    <numFmt numFmtId="174" formatCode="0.0000"/>
    <numFmt numFmtId="175" formatCode="0.0%"/>
    <numFmt numFmtId="176" formatCode="0.0\ %"/>
    <numFmt numFmtId="177" formatCode="0\ %"/>
    <numFmt numFmtId="178" formatCode="0.00000000"/>
    <numFmt numFmtId="179" formatCode="0.0000000"/>
    <numFmt numFmtId="180" formatCode="0.000000"/>
    <numFmt numFmtId="181" formatCode="0.00000"/>
  </numFmts>
  <fonts count="40">
    <font>
      <sz val="12"/>
      <name val="Times New Roman"/>
      <family val="0"/>
    </font>
    <font>
      <b/>
      <sz val="12"/>
      <name val="Times New Roman"/>
      <family val="0"/>
    </font>
    <font>
      <i/>
      <sz val="12"/>
      <name val="Times New Roman"/>
      <family val="0"/>
    </font>
    <font>
      <b/>
      <i/>
      <sz val="12"/>
      <name val="Times New Roman"/>
      <family val="0"/>
    </font>
    <font>
      <i/>
      <sz val="12"/>
      <color indexed="56"/>
      <name val="Times New Roman"/>
      <family val="0"/>
    </font>
    <font>
      <i/>
      <sz val="10"/>
      <color indexed="10"/>
      <name val="Times New Roman"/>
      <family val="0"/>
    </font>
    <font>
      <i/>
      <sz val="10"/>
      <name val="Times New Roman"/>
      <family val="0"/>
    </font>
    <font>
      <sz val="12"/>
      <name val="Arial"/>
      <family val="2"/>
    </font>
    <font>
      <i/>
      <sz val="10"/>
      <color indexed="56"/>
      <name val="Arial"/>
      <family val="0"/>
    </font>
    <font>
      <i/>
      <sz val="10"/>
      <color indexed="10"/>
      <name val="Arial"/>
      <family val="0"/>
    </font>
    <font>
      <i/>
      <sz val="10"/>
      <name val="Arial"/>
      <family val="0"/>
    </font>
    <font>
      <i/>
      <sz val="10"/>
      <color indexed="56"/>
      <name val="Times New Roman"/>
      <family val="1"/>
    </font>
    <font>
      <b/>
      <sz val="12"/>
      <color indexed="10"/>
      <name val="Times New Roman"/>
      <family val="1"/>
    </font>
    <font>
      <i/>
      <sz val="12"/>
      <color indexed="62"/>
      <name val="Times New Roman"/>
      <family val="1"/>
    </font>
    <font>
      <i/>
      <sz val="10"/>
      <color indexed="62"/>
      <name val="Times New Roman"/>
      <family val="1"/>
    </font>
    <font>
      <sz val="10"/>
      <name val="Times New Roman"/>
      <family val="1"/>
    </font>
    <font>
      <sz val="8"/>
      <name val="Times New Roman"/>
      <family val="1"/>
    </font>
    <font>
      <b/>
      <sz val="12"/>
      <color indexed="18"/>
      <name val="Times New Roman"/>
      <family val="1"/>
    </font>
    <font>
      <sz val="10"/>
      <color indexed="56"/>
      <name val="Times New Roman"/>
      <family val="1"/>
    </font>
    <font>
      <b/>
      <sz val="20"/>
      <color indexed="62"/>
      <name val="Times New Roman"/>
      <family val="1"/>
    </font>
    <font>
      <b/>
      <sz val="16"/>
      <color indexed="10"/>
      <name val="Times New Roman"/>
      <family val="1"/>
    </font>
    <font>
      <b/>
      <i/>
      <sz val="14"/>
      <name val="Times New Roman"/>
      <family val="1"/>
    </font>
    <font>
      <b/>
      <sz val="16"/>
      <color indexed="56"/>
      <name val="Times New Roman"/>
      <family val="1"/>
    </font>
    <font>
      <sz val="12"/>
      <color indexed="56"/>
      <name val="Times New Roman"/>
      <family val="1"/>
    </font>
    <font>
      <i/>
      <sz val="8"/>
      <color indexed="62"/>
      <name val="Times New Roman"/>
      <family val="1"/>
    </font>
    <font>
      <i/>
      <sz val="8"/>
      <name val="Times New Roman"/>
      <family val="1"/>
    </font>
    <font>
      <b/>
      <sz val="20"/>
      <color indexed="12"/>
      <name val="Times New Roman"/>
      <family val="1"/>
    </font>
    <font>
      <b/>
      <sz val="22"/>
      <color indexed="18"/>
      <name val="Times New Roman"/>
      <family val="1"/>
    </font>
    <font>
      <b/>
      <sz val="14"/>
      <color indexed="10"/>
      <name val="Times New Roman"/>
      <family val="1"/>
    </font>
    <font>
      <sz val="12"/>
      <color indexed="10"/>
      <name val="Times New Roman"/>
      <family val="1"/>
    </font>
    <font>
      <sz val="12"/>
      <color indexed="12"/>
      <name val="Times New Roman"/>
      <family val="0"/>
    </font>
    <font>
      <b/>
      <sz val="12"/>
      <color indexed="12"/>
      <name val="Times New Roman"/>
      <family val="0"/>
    </font>
    <font>
      <u val="single"/>
      <sz val="9"/>
      <color indexed="12"/>
      <name val="Times New Roman"/>
      <family val="0"/>
    </font>
    <font>
      <u val="single"/>
      <sz val="9"/>
      <color indexed="36"/>
      <name val="Times New Roman"/>
      <family val="0"/>
    </font>
    <font>
      <b/>
      <u val="single"/>
      <sz val="12"/>
      <name val="Times New Roman"/>
      <family val="1"/>
    </font>
    <font>
      <sz val="8"/>
      <name val="Tahoma"/>
      <family val="2"/>
    </font>
    <font>
      <b/>
      <sz val="10"/>
      <color indexed="10"/>
      <name val="Times New Roman"/>
      <family val="1"/>
    </font>
    <font>
      <b/>
      <sz val="14"/>
      <name val="Times New Roman"/>
      <family val="1"/>
    </font>
    <font>
      <b/>
      <sz val="20"/>
      <name val="Times New Roman"/>
      <family val="1"/>
    </font>
    <font>
      <b/>
      <sz val="20"/>
      <color indexed="10"/>
      <name val="Times New Roman"/>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2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21">
    <xf numFmtId="0" fontId="0" fillId="0" borderId="0" xfId="0" applyAlignment="1">
      <alignment/>
    </xf>
    <xf numFmtId="0" fontId="4" fillId="0" borderId="0" xfId="0" applyFont="1" applyAlignment="1">
      <alignment/>
    </xf>
    <xf numFmtId="0" fontId="0" fillId="0" borderId="0" xfId="0" applyAlignment="1">
      <alignment horizontal="center"/>
    </xf>
    <xf numFmtId="0" fontId="5" fillId="0" borderId="0" xfId="0" applyFont="1" applyAlignment="1">
      <alignment horizontal="right"/>
    </xf>
    <xf numFmtId="0" fontId="6" fillId="0" borderId="0" xfId="0" applyFont="1" applyAlignment="1">
      <alignment/>
    </xf>
    <xf numFmtId="16" fontId="4"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center"/>
    </xf>
    <xf numFmtId="0" fontId="7" fillId="0" borderId="0" xfId="0" applyFont="1" applyAlignment="1">
      <alignment horizontal="center"/>
    </xf>
    <xf numFmtId="0" fontId="4"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xf>
    <xf numFmtId="1" fontId="2" fillId="0" borderId="0" xfId="0" applyNumberFormat="1" applyFont="1" applyBorder="1" applyAlignment="1">
      <alignment/>
    </xf>
    <xf numFmtId="0" fontId="11" fillId="0" borderId="0" xfId="0" applyFont="1" applyBorder="1" applyAlignment="1">
      <alignment/>
    </xf>
    <xf numFmtId="1" fontId="11" fillId="0" borderId="0" xfId="0" applyNumberFormat="1" applyFont="1" applyBorder="1" applyAlignment="1">
      <alignment/>
    </xf>
    <xf numFmtId="0" fontId="4" fillId="2" borderId="0" xfId="0" applyFont="1" applyFill="1" applyAlignment="1">
      <alignment horizontal="right"/>
    </xf>
    <xf numFmtId="0" fontId="4" fillId="2" borderId="0" xfId="0" applyFont="1" applyFill="1" applyAlignment="1">
      <alignment/>
    </xf>
    <xf numFmtId="0" fontId="5" fillId="2" borderId="0" xfId="0" applyFont="1" applyFill="1" applyAlignment="1">
      <alignment horizontal="right"/>
    </xf>
    <xf numFmtId="1" fontId="11" fillId="2" borderId="0" xfId="0" applyNumberFormat="1" applyFont="1" applyFill="1" applyBorder="1" applyAlignment="1">
      <alignment/>
    </xf>
    <xf numFmtId="0" fontId="0" fillId="2" borderId="0" xfId="0" applyFill="1" applyAlignment="1">
      <alignment/>
    </xf>
    <xf numFmtId="0" fontId="1" fillId="0" borderId="0" xfId="0" applyFont="1" applyAlignment="1">
      <alignment/>
    </xf>
    <xf numFmtId="0" fontId="8" fillId="2" borderId="0" xfId="0" applyFont="1" applyFill="1" applyAlignment="1">
      <alignment/>
    </xf>
    <xf numFmtId="0" fontId="9" fillId="2" borderId="0" xfId="0" applyFont="1" applyFill="1" applyAlignment="1">
      <alignment horizontal="right"/>
    </xf>
    <xf numFmtId="0" fontId="10" fillId="2" borderId="0" xfId="0" applyFont="1" applyFill="1" applyAlignment="1">
      <alignment/>
    </xf>
    <xf numFmtId="0" fontId="1" fillId="0" borderId="0" xfId="0" applyFont="1" applyAlignment="1">
      <alignment horizontal="center"/>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2" fillId="2" borderId="3" xfId="0" applyFont="1" applyFill="1" applyBorder="1" applyAlignment="1">
      <alignment/>
    </xf>
    <xf numFmtId="0" fontId="12" fillId="2" borderId="8" xfId="0" applyFont="1" applyFill="1" applyBorder="1" applyAlignment="1">
      <alignment/>
    </xf>
    <xf numFmtId="0" fontId="0" fillId="2" borderId="0" xfId="0" applyFill="1" applyAlignment="1">
      <alignment horizontal="center"/>
    </xf>
    <xf numFmtId="1" fontId="13" fillId="0" borderId="0" xfId="0" applyNumberFormat="1" applyFont="1" applyAlignment="1">
      <alignment/>
    </xf>
    <xf numFmtId="0" fontId="13" fillId="0" borderId="0" xfId="0" applyFont="1" applyBorder="1" applyAlignment="1">
      <alignment/>
    </xf>
    <xf numFmtId="0" fontId="13" fillId="0" borderId="0" xfId="0" applyFont="1" applyAlignment="1">
      <alignment/>
    </xf>
    <xf numFmtId="1" fontId="13" fillId="2" borderId="0" xfId="0" applyNumberFormat="1" applyFont="1" applyFill="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ont="1" applyAlignment="1">
      <alignment/>
    </xf>
    <xf numFmtId="16" fontId="2" fillId="3" borderId="0" xfId="0" applyNumberFormat="1" applyFont="1" applyFill="1" applyAlignment="1">
      <alignment horizontal="right"/>
    </xf>
    <xf numFmtId="0" fontId="2" fillId="3" borderId="0" xfId="0" applyFont="1" applyFill="1" applyAlignment="1">
      <alignment/>
    </xf>
    <xf numFmtId="0" fontId="6" fillId="3" borderId="0" xfId="0" applyFont="1" applyFill="1" applyAlignment="1">
      <alignment/>
    </xf>
    <xf numFmtId="1" fontId="6" fillId="3" borderId="0" xfId="0" applyNumberFormat="1" applyFont="1" applyFill="1" applyBorder="1" applyAlignment="1">
      <alignment/>
    </xf>
    <xf numFmtId="1" fontId="2" fillId="3" borderId="0" xfId="0" applyNumberFormat="1" applyFont="1" applyFill="1" applyAlignment="1">
      <alignment/>
    </xf>
    <xf numFmtId="0" fontId="0" fillId="3" borderId="0" xfId="0" applyFont="1" applyFill="1" applyAlignment="1">
      <alignment horizontal="center"/>
    </xf>
    <xf numFmtId="2" fontId="0" fillId="0" borderId="9" xfId="0" applyNumberFormat="1" applyBorder="1" applyAlignment="1">
      <alignment/>
    </xf>
    <xf numFmtId="2" fontId="0" fillId="0" borderId="12" xfId="0" applyNumberFormat="1" applyBorder="1" applyAlignment="1">
      <alignment/>
    </xf>
    <xf numFmtId="2" fontId="0" fillId="0" borderId="14" xfId="0" applyNumberFormat="1" applyBorder="1" applyAlignment="1">
      <alignment/>
    </xf>
    <xf numFmtId="1" fontId="11" fillId="3" borderId="0" xfId="0" applyNumberFormat="1" applyFont="1" applyFill="1" applyBorder="1" applyAlignment="1">
      <alignment/>
    </xf>
    <xf numFmtId="1" fontId="13" fillId="3" borderId="0" xfId="0" applyNumberFormat="1" applyFont="1" applyFill="1" applyAlignment="1">
      <alignment/>
    </xf>
    <xf numFmtId="0" fontId="0" fillId="0" borderId="15" xfId="0" applyBorder="1" applyAlignment="1">
      <alignment/>
    </xf>
    <xf numFmtId="2" fontId="0" fillId="0" borderId="16" xfId="0" applyNumberFormat="1" applyBorder="1" applyAlignment="1">
      <alignment/>
    </xf>
    <xf numFmtId="0" fontId="11" fillId="0" borderId="0" xfId="0" applyFont="1" applyAlignment="1">
      <alignment horizontal="center"/>
    </xf>
    <xf numFmtId="0" fontId="11" fillId="0" borderId="0" xfId="0" applyFont="1" applyBorder="1" applyAlignment="1">
      <alignment horizontal="center"/>
    </xf>
    <xf numFmtId="1" fontId="14" fillId="0" borderId="0" xfId="0" applyNumberFormat="1" applyFont="1" applyAlignment="1">
      <alignment horizontal="center"/>
    </xf>
    <xf numFmtId="0" fontId="14" fillId="0" borderId="0" xfId="0" applyFont="1" applyBorder="1" applyAlignment="1">
      <alignment horizontal="center"/>
    </xf>
    <xf numFmtId="0" fontId="15" fillId="0" borderId="0" xfId="0" applyFont="1" applyAlignment="1">
      <alignment horizontal="center"/>
    </xf>
    <xf numFmtId="0" fontId="16" fillId="0" borderId="0" xfId="0" applyFont="1" applyAlignment="1">
      <alignment horizontal="left"/>
    </xf>
    <xf numFmtId="1" fontId="0" fillId="0" borderId="0" xfId="0" applyNumberFormat="1" applyAlignment="1">
      <alignment horizontal="center"/>
    </xf>
    <xf numFmtId="0" fontId="4" fillId="3" borderId="0" xfId="0" applyFont="1" applyFill="1" applyAlignment="1">
      <alignment/>
    </xf>
    <xf numFmtId="0" fontId="4" fillId="3" borderId="0" xfId="0" applyFont="1" applyFill="1" applyAlignment="1">
      <alignment/>
    </xf>
    <xf numFmtId="0" fontId="5" fillId="3" borderId="0" xfId="0" applyFont="1" applyFill="1" applyAlignment="1">
      <alignment horizontal="right"/>
    </xf>
    <xf numFmtId="0" fontId="0" fillId="3" borderId="0" xfId="0" applyFill="1" applyAlignment="1">
      <alignment/>
    </xf>
    <xf numFmtId="0" fontId="5" fillId="0" borderId="0" xfId="0" applyFont="1" applyAlignment="1">
      <alignment horizontal="left"/>
    </xf>
    <xf numFmtId="0" fontId="0" fillId="0" borderId="0" xfId="0" applyBorder="1" applyAlignment="1">
      <alignment/>
    </xf>
    <xf numFmtId="1" fontId="0" fillId="0" borderId="0" xfId="0" applyNumberFormat="1" applyBorder="1" applyAlignment="1">
      <alignment/>
    </xf>
    <xf numFmtId="0" fontId="17" fillId="0" borderId="0" xfId="0" applyFont="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2"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7" xfId="0" applyNumberFormat="1" applyBorder="1" applyAlignment="1">
      <alignment/>
    </xf>
    <xf numFmtId="0" fontId="0" fillId="0" borderId="0" xfId="0" applyNumberFormat="1" applyBorder="1" applyAlignment="1">
      <alignment/>
    </xf>
    <xf numFmtId="0" fontId="4" fillId="3" borderId="0" xfId="0" applyFont="1" applyFill="1" applyAlignment="1">
      <alignment/>
    </xf>
    <xf numFmtId="0" fontId="5" fillId="3" borderId="0" xfId="0" applyFont="1" applyFill="1" applyAlignment="1">
      <alignment/>
    </xf>
    <xf numFmtId="0" fontId="0" fillId="3" borderId="0" xfId="0" applyFill="1" applyAlignment="1">
      <alignment/>
    </xf>
    <xf numFmtId="0" fontId="4" fillId="3" borderId="0" xfId="0" applyFont="1" applyFill="1" applyAlignment="1">
      <alignment horizontal="left"/>
    </xf>
    <xf numFmtId="0" fontId="5" fillId="3" borderId="0" xfId="0" applyFont="1" applyFill="1" applyAlignment="1">
      <alignment horizontal="left"/>
    </xf>
    <xf numFmtId="1" fontId="11" fillId="3" borderId="0" xfId="0" applyNumberFormat="1" applyFont="1" applyFill="1" applyBorder="1" applyAlignment="1">
      <alignment horizontal="left"/>
    </xf>
    <xf numFmtId="1" fontId="13" fillId="3" borderId="0" xfId="0" applyNumberFormat="1" applyFont="1" applyFill="1" applyAlignment="1">
      <alignment horizontal="left"/>
    </xf>
    <xf numFmtId="0" fontId="0" fillId="3" borderId="0" xfId="0" applyFill="1" applyAlignment="1">
      <alignment horizontal="left"/>
    </xf>
    <xf numFmtId="176" fontId="0" fillId="0" borderId="9" xfId="0" applyNumberFormat="1" applyBorder="1" applyAlignment="1">
      <alignment/>
    </xf>
    <xf numFmtId="176" fontId="0" fillId="0" borderId="10" xfId="0" applyNumberFormat="1" applyBorder="1" applyAlignment="1">
      <alignment/>
    </xf>
    <xf numFmtId="176" fontId="0" fillId="0" borderId="12" xfId="0" applyNumberFormat="1" applyBorder="1" applyAlignment="1">
      <alignment/>
    </xf>
    <xf numFmtId="176" fontId="0" fillId="0" borderId="11" xfId="0" applyNumberFormat="1" applyBorder="1" applyAlignment="1">
      <alignment/>
    </xf>
    <xf numFmtId="176" fontId="0" fillId="0" borderId="0" xfId="0" applyNumberFormat="1" applyAlignment="1">
      <alignment/>
    </xf>
    <xf numFmtId="176" fontId="0" fillId="0" borderId="14" xfId="0" applyNumberFormat="1" applyBorder="1" applyAlignment="1">
      <alignment/>
    </xf>
    <xf numFmtId="176" fontId="0" fillId="0" borderId="13"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19" fillId="0" borderId="0" xfId="0" applyFont="1" applyAlignment="1">
      <alignment/>
    </xf>
    <xf numFmtId="0" fontId="1" fillId="0" borderId="11" xfId="0" applyFont="1" applyBorder="1" applyAlignment="1">
      <alignment/>
    </xf>
    <xf numFmtId="2" fontId="1" fillId="0" borderId="11" xfId="0" applyNumberFormat="1" applyFont="1" applyBorder="1" applyAlignment="1">
      <alignment/>
    </xf>
    <xf numFmtId="0" fontId="1" fillId="0" borderId="18" xfId="0" applyNumberFormat="1" applyFont="1" applyBorder="1" applyAlignment="1">
      <alignment/>
    </xf>
    <xf numFmtId="0" fontId="20" fillId="0" borderId="0" xfId="0" applyFont="1" applyAlignment="1">
      <alignment/>
    </xf>
    <xf numFmtId="0" fontId="4" fillId="0" borderId="19" xfId="0" applyFont="1" applyBorder="1" applyAlignment="1">
      <alignment horizontal="right"/>
    </xf>
    <xf numFmtId="0" fontId="4" fillId="0" borderId="19" xfId="0" applyFont="1" applyBorder="1" applyAlignment="1">
      <alignment/>
    </xf>
    <xf numFmtId="0" fontId="5" fillId="0" borderId="19" xfId="0" applyFont="1" applyBorder="1" applyAlignment="1">
      <alignment horizontal="right"/>
    </xf>
    <xf numFmtId="1" fontId="11" fillId="0" borderId="19" xfId="0" applyNumberFormat="1" applyFont="1" applyBorder="1" applyAlignment="1">
      <alignment/>
    </xf>
    <xf numFmtId="1" fontId="13" fillId="0" borderId="19" xfId="0" applyNumberFormat="1" applyFont="1" applyBorder="1" applyAlignment="1">
      <alignment/>
    </xf>
    <xf numFmtId="0" fontId="0" fillId="0" borderId="19" xfId="0" applyBorder="1" applyAlignment="1">
      <alignment horizontal="center"/>
    </xf>
    <xf numFmtId="0" fontId="0" fillId="0" borderId="19" xfId="0" applyBorder="1" applyAlignment="1">
      <alignment/>
    </xf>
    <xf numFmtId="0" fontId="21" fillId="0" borderId="0" xfId="0" applyFont="1" applyAlignment="1">
      <alignment/>
    </xf>
    <xf numFmtId="0" fontId="0" fillId="0" borderId="0" xfId="0" applyFill="1" applyBorder="1" applyAlignment="1">
      <alignment/>
    </xf>
    <xf numFmtId="0" fontId="22" fillId="0" borderId="0" xfId="0" applyFont="1" applyAlignment="1">
      <alignment/>
    </xf>
    <xf numFmtId="0" fontId="4" fillId="0" borderId="0" xfId="0" applyFont="1" applyAlignment="1">
      <alignment horizontal="right"/>
    </xf>
    <xf numFmtId="0" fontId="23" fillId="0" borderId="0" xfId="0" applyFont="1" applyAlignment="1">
      <alignment/>
    </xf>
    <xf numFmtId="0" fontId="18" fillId="0" borderId="0" xfId="0" applyFont="1" applyAlignment="1">
      <alignment/>
    </xf>
    <xf numFmtId="0" fontId="24" fillId="0" borderId="0" xfId="0" applyFont="1" applyAlignment="1">
      <alignment/>
    </xf>
    <xf numFmtId="0" fontId="24" fillId="0" borderId="0" xfId="0" applyFont="1" applyAlignment="1">
      <alignment horizontal="center"/>
    </xf>
    <xf numFmtId="173" fontId="24" fillId="0" borderId="0" xfId="0" applyNumberFormat="1" applyFont="1" applyAlignment="1">
      <alignment/>
    </xf>
    <xf numFmtId="173" fontId="24" fillId="3" borderId="0" xfId="0" applyNumberFormat="1" applyFont="1" applyFill="1" applyAlignment="1">
      <alignment/>
    </xf>
    <xf numFmtId="2" fontId="24" fillId="2" borderId="0" xfId="0" applyNumberFormat="1" applyFont="1" applyFill="1" applyAlignment="1">
      <alignment/>
    </xf>
    <xf numFmtId="2" fontId="24" fillId="0" borderId="0" xfId="0" applyNumberFormat="1" applyFont="1" applyAlignment="1">
      <alignment/>
    </xf>
    <xf numFmtId="2" fontId="24" fillId="3" borderId="0" xfId="0" applyNumberFormat="1" applyFont="1" applyFill="1" applyAlignment="1">
      <alignment/>
    </xf>
    <xf numFmtId="2" fontId="25" fillId="3" borderId="0" xfId="0" applyNumberFormat="1" applyFont="1" applyFill="1" applyAlignment="1">
      <alignment/>
    </xf>
    <xf numFmtId="2" fontId="24" fillId="3" borderId="0" xfId="0" applyNumberFormat="1" applyFont="1" applyFill="1" applyAlignment="1">
      <alignment horizontal="left"/>
    </xf>
    <xf numFmtId="2" fontId="24" fillId="0" borderId="19" xfId="0" applyNumberFormat="1" applyFont="1" applyBorder="1" applyAlignment="1">
      <alignment/>
    </xf>
    <xf numFmtId="0" fontId="0" fillId="3" borderId="0" xfId="0" applyFont="1" applyFill="1" applyAlignment="1">
      <alignment horizontal="center" wrapText="1"/>
    </xf>
    <xf numFmtId="0" fontId="26" fillId="0" borderId="0" xfId="0" applyFont="1" applyAlignment="1">
      <alignment/>
    </xf>
    <xf numFmtId="0" fontId="0" fillId="0" borderId="0" xfId="20" applyAlignment="1">
      <alignment horizontal="center"/>
      <protection/>
    </xf>
    <xf numFmtId="1" fontId="0" fillId="0" borderId="0" xfId="20" applyNumberFormat="1" applyAlignment="1">
      <alignment horizontal="center"/>
      <protection/>
    </xf>
    <xf numFmtId="0" fontId="0" fillId="0" borderId="19" xfId="20" applyBorder="1" applyAlignment="1">
      <alignment horizontal="center"/>
      <protection/>
    </xf>
    <xf numFmtId="0" fontId="7" fillId="0" borderId="0" xfId="20" applyFont="1" applyAlignment="1">
      <alignment horizontal="center"/>
      <protection/>
    </xf>
    <xf numFmtId="2" fontId="0" fillId="0" borderId="0" xfId="0" applyNumberFormat="1" applyBorder="1" applyAlignment="1">
      <alignment/>
    </xf>
    <xf numFmtId="176" fontId="0" fillId="0" borderId="0" xfId="0" applyNumberFormat="1" applyBorder="1" applyAlignment="1">
      <alignment/>
    </xf>
    <xf numFmtId="0" fontId="0" fillId="3" borderId="0" xfId="0" applyFont="1" applyFill="1" applyAlignment="1">
      <alignment horizontal="left"/>
    </xf>
    <xf numFmtId="0" fontId="4" fillId="0" borderId="0" xfId="0" applyFont="1" applyFill="1" applyAlignment="1">
      <alignment horizontal="right"/>
    </xf>
    <xf numFmtId="0" fontId="0" fillId="0" borderId="0" xfId="0" applyFill="1" applyAlignment="1">
      <alignment/>
    </xf>
    <xf numFmtId="177" fontId="0" fillId="0" borderId="9" xfId="0" applyNumberFormat="1" applyBorder="1" applyAlignment="1">
      <alignment/>
    </xf>
    <xf numFmtId="177" fontId="0" fillId="0" borderId="10" xfId="0" applyNumberFormat="1" applyBorder="1" applyAlignment="1">
      <alignment/>
    </xf>
    <xf numFmtId="177" fontId="0" fillId="0" borderId="12" xfId="0" applyNumberFormat="1" applyBorder="1" applyAlignment="1">
      <alignment/>
    </xf>
    <xf numFmtId="177" fontId="0" fillId="0" borderId="11" xfId="0" applyNumberFormat="1" applyBorder="1" applyAlignment="1">
      <alignment/>
    </xf>
    <xf numFmtId="177" fontId="0" fillId="0" borderId="0" xfId="0" applyNumberFormat="1" applyAlignment="1">
      <alignment/>
    </xf>
    <xf numFmtId="177" fontId="0" fillId="0" borderId="14" xfId="0" applyNumberFormat="1" applyBorder="1" applyAlignment="1">
      <alignment/>
    </xf>
    <xf numFmtId="177" fontId="0" fillId="0" borderId="13" xfId="0" applyNumberFormat="1" applyBorder="1" applyAlignment="1">
      <alignment/>
    </xf>
    <xf numFmtId="177" fontId="0" fillId="0" borderId="17" xfId="0" applyNumberFormat="1" applyBorder="1" applyAlignment="1">
      <alignment/>
    </xf>
    <xf numFmtId="177" fontId="0" fillId="0" borderId="18" xfId="0" applyNumberFormat="1" applyBorder="1" applyAlignment="1">
      <alignment/>
    </xf>
    <xf numFmtId="9" fontId="0" fillId="0" borderId="9" xfId="0" applyNumberFormat="1" applyBorder="1" applyAlignment="1">
      <alignment/>
    </xf>
    <xf numFmtId="9" fontId="0" fillId="0" borderId="10" xfId="0" applyNumberFormat="1" applyBorder="1" applyAlignment="1">
      <alignment/>
    </xf>
    <xf numFmtId="9" fontId="0" fillId="0" borderId="12" xfId="0" applyNumberFormat="1" applyBorder="1" applyAlignment="1">
      <alignment/>
    </xf>
    <xf numFmtId="9" fontId="0" fillId="0" borderId="11" xfId="0" applyNumberFormat="1" applyBorder="1" applyAlignment="1">
      <alignment/>
    </xf>
    <xf numFmtId="9" fontId="0" fillId="0" borderId="0" xfId="0" applyNumberFormat="1" applyAlignment="1">
      <alignment/>
    </xf>
    <xf numFmtId="9" fontId="0" fillId="0" borderId="14" xfId="0" applyNumberFormat="1" applyBorder="1" applyAlignment="1">
      <alignment/>
    </xf>
    <xf numFmtId="9" fontId="0" fillId="0" borderId="13" xfId="0" applyNumberFormat="1" applyBorder="1" applyAlignment="1">
      <alignment/>
    </xf>
    <xf numFmtId="9" fontId="0" fillId="0" borderId="17" xfId="0" applyNumberFormat="1" applyBorder="1" applyAlignment="1">
      <alignment/>
    </xf>
    <xf numFmtId="9" fontId="0" fillId="0" borderId="18" xfId="0" applyNumberFormat="1" applyBorder="1" applyAlignment="1">
      <alignment/>
    </xf>
    <xf numFmtId="9" fontId="1" fillId="0" borderId="18" xfId="0" applyNumberFormat="1" applyFont="1" applyBorder="1" applyAlignment="1">
      <alignment/>
    </xf>
    <xf numFmtId="0" fontId="8" fillId="0" borderId="0" xfId="0" applyFont="1" applyFill="1" applyAlignment="1">
      <alignment horizontal="right"/>
    </xf>
    <xf numFmtId="0" fontId="27" fillId="0" borderId="0" xfId="0" applyFont="1" applyAlignment="1">
      <alignment/>
    </xf>
    <xf numFmtId="0" fontId="28" fillId="0" borderId="0" xfId="0" applyFont="1" applyAlignment="1">
      <alignment/>
    </xf>
    <xf numFmtId="0" fontId="12" fillId="0" borderId="0" xfId="0" applyFont="1" applyAlignment="1">
      <alignment/>
    </xf>
    <xf numFmtId="9" fontId="0" fillId="0" borderId="15" xfId="0" applyNumberFormat="1" applyBorder="1" applyAlignment="1">
      <alignment/>
    </xf>
    <xf numFmtId="9" fontId="0" fillId="0" borderId="16" xfId="0" applyNumberFormat="1" applyBorder="1" applyAlignment="1">
      <alignment/>
    </xf>
    <xf numFmtId="9" fontId="0" fillId="0" borderId="20" xfId="0" applyNumberFormat="1" applyBorder="1" applyAlignment="1">
      <alignment/>
    </xf>
    <xf numFmtId="176" fontId="1" fillId="0" borderId="11" xfId="0" applyNumberFormat="1" applyFont="1" applyBorder="1" applyAlignment="1">
      <alignment/>
    </xf>
    <xf numFmtId="176" fontId="1" fillId="0" borderId="0" xfId="0" applyNumberFormat="1" applyFont="1" applyAlignment="1">
      <alignment/>
    </xf>
    <xf numFmtId="176" fontId="1" fillId="0" borderId="9" xfId="0" applyNumberFormat="1" applyFont="1" applyBorder="1" applyAlignment="1">
      <alignment/>
    </xf>
    <xf numFmtId="176" fontId="1" fillId="0" borderId="10" xfId="0" applyNumberFormat="1" applyFont="1" applyBorder="1" applyAlignment="1">
      <alignment/>
    </xf>
    <xf numFmtId="0" fontId="30" fillId="0" borderId="11" xfId="0" applyFont="1" applyBorder="1" applyAlignment="1">
      <alignment/>
    </xf>
    <xf numFmtId="176" fontId="31" fillId="0" borderId="11" xfId="0" applyNumberFormat="1" applyFont="1" applyBorder="1" applyAlignment="1">
      <alignment/>
    </xf>
    <xf numFmtId="176" fontId="31" fillId="0" borderId="0" xfId="0" applyNumberFormat="1" applyFont="1" applyAlignment="1">
      <alignment/>
    </xf>
    <xf numFmtId="176" fontId="30" fillId="0" borderId="14" xfId="0" applyNumberFormat="1" applyFont="1" applyBorder="1" applyAlignment="1">
      <alignment/>
    </xf>
    <xf numFmtId="9" fontId="1" fillId="0" borderId="0" xfId="0" applyNumberFormat="1" applyFont="1" applyAlignment="1">
      <alignment/>
    </xf>
    <xf numFmtId="9" fontId="1" fillId="0" borderId="14" xfId="0" applyNumberFormat="1" applyFont="1" applyBorder="1" applyAlignment="1">
      <alignment/>
    </xf>
    <xf numFmtId="0" fontId="1" fillId="0" borderId="9" xfId="0" applyFont="1" applyBorder="1" applyAlignment="1">
      <alignment/>
    </xf>
    <xf numFmtId="176" fontId="1" fillId="0" borderId="12" xfId="0" applyNumberFormat="1" applyFont="1" applyBorder="1" applyAlignment="1">
      <alignment/>
    </xf>
    <xf numFmtId="176" fontId="1" fillId="0" borderId="14" xfId="0" applyNumberFormat="1" applyFont="1" applyBorder="1" applyAlignment="1">
      <alignment/>
    </xf>
    <xf numFmtId="173" fontId="0" fillId="0" borderId="11" xfId="0" applyNumberFormat="1" applyBorder="1" applyAlignment="1">
      <alignment/>
    </xf>
    <xf numFmtId="173" fontId="0" fillId="0" borderId="0" xfId="0" applyNumberFormat="1" applyAlignment="1">
      <alignment/>
    </xf>
    <xf numFmtId="173" fontId="0" fillId="0" borderId="14" xfId="0" applyNumberFormat="1" applyBorder="1" applyAlignment="1">
      <alignment/>
    </xf>
    <xf numFmtId="173" fontId="0" fillId="0" borderId="15" xfId="0" applyNumberFormat="1" applyBorder="1" applyAlignment="1">
      <alignment/>
    </xf>
    <xf numFmtId="173" fontId="0" fillId="0" borderId="16" xfId="0" applyNumberFormat="1" applyBorder="1" applyAlignment="1">
      <alignment/>
    </xf>
    <xf numFmtId="173" fontId="0" fillId="0" borderId="20" xfId="0" applyNumberFormat="1" applyBorder="1" applyAlignment="1">
      <alignment/>
    </xf>
    <xf numFmtId="0" fontId="4" fillId="0" borderId="0" xfId="0" applyFont="1" applyAlignment="1">
      <alignment horizontal="center"/>
    </xf>
    <xf numFmtId="0" fontId="4" fillId="0" borderId="19" xfId="0" applyFont="1" applyBorder="1" applyAlignment="1">
      <alignment horizontal="center"/>
    </xf>
    <xf numFmtId="175" fontId="0" fillId="0" borderId="9" xfId="0" applyNumberFormat="1" applyBorder="1" applyAlignment="1">
      <alignment/>
    </xf>
    <xf numFmtId="175" fontId="0" fillId="0" borderId="10" xfId="0" applyNumberFormat="1" applyBorder="1" applyAlignment="1">
      <alignment/>
    </xf>
    <xf numFmtId="175" fontId="0" fillId="0" borderId="11" xfId="0" applyNumberFormat="1" applyBorder="1" applyAlignment="1">
      <alignment/>
    </xf>
    <xf numFmtId="175" fontId="0" fillId="0" borderId="0" xfId="0" applyNumberFormat="1" applyAlignment="1">
      <alignment/>
    </xf>
    <xf numFmtId="175" fontId="0" fillId="0" borderId="14" xfId="0" applyNumberFormat="1" applyBorder="1" applyAlignment="1">
      <alignment/>
    </xf>
    <xf numFmtId="173" fontId="1" fillId="0" borderId="9" xfId="0" applyNumberFormat="1" applyFont="1" applyBorder="1" applyAlignment="1">
      <alignment/>
    </xf>
    <xf numFmtId="173" fontId="1" fillId="0" borderId="10" xfId="0" applyNumberFormat="1" applyFont="1" applyBorder="1" applyAlignment="1">
      <alignment/>
    </xf>
    <xf numFmtId="173" fontId="1" fillId="0" borderId="12" xfId="0" applyNumberFormat="1" applyFont="1" applyBorder="1" applyAlignment="1">
      <alignment/>
    </xf>
    <xf numFmtId="173" fontId="1" fillId="0" borderId="11" xfId="0" applyNumberFormat="1" applyFont="1" applyBorder="1" applyAlignment="1">
      <alignment/>
    </xf>
    <xf numFmtId="173" fontId="1" fillId="0" borderId="0" xfId="0" applyNumberFormat="1" applyFont="1" applyAlignment="1">
      <alignment/>
    </xf>
    <xf numFmtId="173" fontId="1" fillId="0" borderId="14" xfId="0" applyNumberFormat="1" applyFont="1" applyBorder="1" applyAlignment="1">
      <alignment/>
    </xf>
    <xf numFmtId="1" fontId="11" fillId="0" borderId="0" xfId="0" applyNumberFormat="1" applyFont="1" applyFill="1" applyBorder="1" applyAlignment="1">
      <alignment/>
    </xf>
    <xf numFmtId="1" fontId="13" fillId="0" borderId="0" xfId="0" applyNumberFormat="1" applyFont="1" applyFill="1" applyAlignment="1">
      <alignment/>
    </xf>
    <xf numFmtId="2" fontId="24" fillId="0" borderId="0" xfId="0" applyNumberFormat="1" applyFont="1" applyFill="1" applyAlignment="1">
      <alignment/>
    </xf>
    <xf numFmtId="0" fontId="0" fillId="0" borderId="0" xfId="0" applyFill="1" applyAlignment="1">
      <alignment horizontal="center"/>
    </xf>
    <xf numFmtId="0" fontId="4" fillId="0" borderId="0" xfId="0" applyFont="1" applyAlignment="1">
      <alignment/>
    </xf>
    <xf numFmtId="16" fontId="4" fillId="0" borderId="19" xfId="0" applyNumberFormat="1" applyFont="1" applyBorder="1" applyAlignment="1">
      <alignment horizontal="right"/>
    </xf>
    <xf numFmtId="0" fontId="4" fillId="0" borderId="0" xfId="0" applyFont="1" applyFill="1" applyAlignment="1">
      <alignment/>
    </xf>
    <xf numFmtId="0" fontId="5" fillId="0" borderId="0" xfId="0" applyFont="1" applyFill="1" applyAlignment="1">
      <alignment horizontal="right"/>
    </xf>
    <xf numFmtId="0" fontId="4" fillId="0" borderId="0" xfId="0" applyNumberFormat="1" applyFont="1" applyAlignment="1">
      <alignment/>
    </xf>
    <xf numFmtId="0" fontId="5" fillId="0" borderId="0" xfId="0" applyNumberFormat="1" applyFont="1" applyAlignment="1">
      <alignment/>
    </xf>
    <xf numFmtId="0" fontId="11" fillId="0" borderId="0" xfId="0" applyNumberFormat="1" applyFont="1" applyBorder="1" applyAlignment="1">
      <alignment/>
    </xf>
    <xf numFmtId="0" fontId="13" fillId="0" borderId="0" xfId="0" applyNumberFormat="1" applyFont="1" applyAlignment="1">
      <alignment/>
    </xf>
    <xf numFmtId="0" fontId="0" fillId="0" borderId="0" xfId="0" applyNumberFormat="1" applyAlignment="1">
      <alignment horizontal="center"/>
    </xf>
    <xf numFmtId="0" fontId="0" fillId="0" borderId="0" xfId="20" applyNumberFormat="1" applyAlignment="1">
      <alignment horizontal="center"/>
      <protection/>
    </xf>
    <xf numFmtId="2" fontId="1" fillId="0" borderId="0" xfId="0" applyNumberFormat="1" applyFont="1" applyAlignment="1">
      <alignment/>
    </xf>
    <xf numFmtId="2" fontId="0" fillId="0" borderId="0" xfId="0" applyNumberFormat="1" applyFont="1" applyAlignment="1">
      <alignment/>
    </xf>
    <xf numFmtId="2" fontId="0" fillId="0" borderId="12" xfId="0" applyNumberFormat="1" applyFont="1" applyBorder="1" applyAlignment="1">
      <alignment/>
    </xf>
    <xf numFmtId="2" fontId="0" fillId="0" borderId="14" xfId="0" applyNumberFormat="1" applyFont="1" applyBorder="1" applyAlignment="1">
      <alignment/>
    </xf>
    <xf numFmtId="2" fontId="0" fillId="0" borderId="20" xfId="0" applyNumberFormat="1" applyFont="1" applyBorder="1" applyAlignment="1">
      <alignment/>
    </xf>
    <xf numFmtId="2" fontId="0" fillId="0" borderId="10" xfId="0" applyNumberFormat="1" applyFont="1" applyBorder="1" applyAlignment="1">
      <alignment/>
    </xf>
    <xf numFmtId="2" fontId="0" fillId="0" borderId="16" xfId="0" applyNumberFormat="1" applyFont="1" applyBorder="1" applyAlignment="1">
      <alignment/>
    </xf>
    <xf numFmtId="2" fontId="1" fillId="0" borderId="14" xfId="0" applyNumberFormat="1" applyFont="1" applyBorder="1" applyAlignment="1">
      <alignment/>
    </xf>
    <xf numFmtId="0" fontId="0" fillId="0" borderId="9" xfId="0" applyBorder="1" applyAlignment="1">
      <alignment/>
    </xf>
    <xf numFmtId="0" fontId="0" fillId="0" borderId="21" xfId="0" applyBorder="1" applyAlignment="1">
      <alignment/>
    </xf>
    <xf numFmtId="0" fontId="0" fillId="0" borderId="22" xfId="0" applyBorder="1" applyAlignment="1">
      <alignment/>
    </xf>
    <xf numFmtId="177" fontId="1" fillId="0" borderId="11" xfId="0" applyNumberFormat="1" applyFont="1" applyBorder="1" applyAlignment="1">
      <alignment/>
    </xf>
    <xf numFmtId="177" fontId="1" fillId="0" borderId="0" xfId="0" applyNumberFormat="1" applyFont="1" applyAlignment="1">
      <alignment/>
    </xf>
    <xf numFmtId="177" fontId="1" fillId="0" borderId="14" xfId="0" applyNumberFormat="1" applyFont="1" applyBorder="1" applyAlignment="1">
      <alignment/>
    </xf>
    <xf numFmtId="2" fontId="0" fillId="0" borderId="11" xfId="0" applyNumberFormat="1" applyFont="1" applyBorder="1" applyAlignment="1">
      <alignment/>
    </xf>
    <xf numFmtId="2" fontId="0" fillId="0" borderId="9" xfId="0" applyNumberFormat="1" applyFont="1" applyBorder="1" applyAlignment="1">
      <alignment/>
    </xf>
    <xf numFmtId="2" fontId="1" fillId="0" borderId="15" xfId="0" applyNumberFormat="1" applyFont="1" applyBorder="1" applyAlignment="1">
      <alignment/>
    </xf>
    <xf numFmtId="175" fontId="1" fillId="0" borderId="12" xfId="0" applyNumberFormat="1" applyFont="1" applyBorder="1" applyAlignment="1">
      <alignment/>
    </xf>
    <xf numFmtId="175" fontId="1" fillId="0" borderId="14" xfId="0" applyNumberFormat="1" applyFont="1" applyBorder="1" applyAlignment="1">
      <alignment/>
    </xf>
    <xf numFmtId="9" fontId="1" fillId="0" borderId="11" xfId="0" applyNumberFormat="1" applyFont="1" applyBorder="1" applyAlignment="1">
      <alignment/>
    </xf>
    <xf numFmtId="0" fontId="4" fillId="2" borderId="0" xfId="0" applyFont="1" applyFill="1" applyAlignment="1">
      <alignment/>
    </xf>
    <xf numFmtId="0" fontId="4" fillId="4" borderId="19" xfId="0" applyFont="1" applyFill="1" applyBorder="1" applyAlignment="1">
      <alignment horizontal="right"/>
    </xf>
    <xf numFmtId="0" fontId="4" fillId="4" borderId="19" xfId="0" applyFont="1" applyFill="1" applyBorder="1" applyAlignment="1">
      <alignment/>
    </xf>
    <xf numFmtId="0" fontId="5" fillId="4" borderId="19" xfId="0" applyFont="1" applyFill="1" applyBorder="1" applyAlignment="1">
      <alignment horizontal="right"/>
    </xf>
    <xf numFmtId="1" fontId="11" fillId="4" borderId="19" xfId="0" applyNumberFormat="1" applyFont="1" applyFill="1" applyBorder="1" applyAlignment="1">
      <alignment/>
    </xf>
    <xf numFmtId="1" fontId="13" fillId="4" borderId="19" xfId="0" applyNumberFormat="1" applyFont="1" applyFill="1" applyBorder="1" applyAlignment="1">
      <alignment/>
    </xf>
    <xf numFmtId="2" fontId="24" fillId="4" borderId="19" xfId="0" applyNumberFormat="1" applyFont="1" applyFill="1" applyBorder="1" applyAlignment="1">
      <alignment/>
    </xf>
    <xf numFmtId="0" fontId="0" fillId="4" borderId="19" xfId="0" applyFill="1" applyBorder="1" applyAlignment="1">
      <alignment horizontal="center"/>
    </xf>
    <xf numFmtId="0" fontId="0" fillId="4" borderId="19" xfId="0" applyFill="1" applyBorder="1" applyAlignment="1">
      <alignment/>
    </xf>
    <xf numFmtId="0" fontId="0" fillId="0" borderId="0" xfId="0" applyAlignment="1">
      <alignment horizontal="right"/>
    </xf>
    <xf numFmtId="0" fontId="36" fillId="0" borderId="0" xfId="0" applyFont="1" applyAlignment="1">
      <alignment horizontal="center"/>
    </xf>
    <xf numFmtId="173" fontId="12" fillId="0" borderId="0" xfId="0" applyNumberFormat="1" applyFont="1" applyAlignment="1">
      <alignment/>
    </xf>
    <xf numFmtId="173" fontId="12" fillId="3" borderId="0" xfId="0" applyNumberFormat="1" applyFont="1" applyFill="1" applyAlignment="1">
      <alignment/>
    </xf>
    <xf numFmtId="2" fontId="12" fillId="2" borderId="0" xfId="0" applyNumberFormat="1" applyFont="1" applyFill="1" applyAlignment="1">
      <alignment/>
    </xf>
    <xf numFmtId="2" fontId="12" fillId="0" borderId="0" xfId="0" applyNumberFormat="1" applyFont="1" applyAlignment="1">
      <alignment/>
    </xf>
    <xf numFmtId="2" fontId="12" fillId="3" borderId="0" xfId="0" applyNumberFormat="1" applyFont="1" applyFill="1" applyAlignment="1">
      <alignment/>
    </xf>
    <xf numFmtId="2" fontId="1" fillId="3" borderId="0" xfId="0" applyNumberFormat="1" applyFont="1" applyFill="1" applyAlignment="1">
      <alignment/>
    </xf>
    <xf numFmtId="0" fontId="12" fillId="0" borderId="0" xfId="0" applyNumberFormat="1" applyFont="1" applyAlignment="1">
      <alignment/>
    </xf>
    <xf numFmtId="173" fontId="12" fillId="0" borderId="0" xfId="0" applyNumberFormat="1" applyFont="1" applyAlignment="1">
      <alignment/>
    </xf>
    <xf numFmtId="173" fontId="12" fillId="3" borderId="0" xfId="0" applyNumberFormat="1" applyFont="1" applyFill="1" applyAlignment="1">
      <alignment/>
    </xf>
    <xf numFmtId="0" fontId="12" fillId="3" borderId="0" xfId="0" applyFont="1" applyFill="1" applyAlignment="1">
      <alignment horizontal="left"/>
    </xf>
    <xf numFmtId="2" fontId="12" fillId="0" borderId="19" xfId="0" applyNumberFormat="1" applyFont="1" applyBorder="1" applyAlignment="1">
      <alignment/>
    </xf>
    <xf numFmtId="2" fontId="12" fillId="0" borderId="0" xfId="0" applyNumberFormat="1" applyFont="1" applyFill="1" applyAlignment="1">
      <alignment/>
    </xf>
    <xf numFmtId="0" fontId="12" fillId="3" borderId="0" xfId="0" applyFont="1" applyFill="1" applyAlignment="1">
      <alignment/>
    </xf>
    <xf numFmtId="2" fontId="12" fillId="4" borderId="19" xfId="0" applyNumberFormat="1" applyFont="1" applyFill="1" applyBorder="1" applyAlignment="1">
      <alignment/>
    </xf>
    <xf numFmtId="2" fontId="29" fillId="0" borderId="0" xfId="0" applyNumberFormat="1" applyFont="1" applyAlignment="1">
      <alignment/>
    </xf>
    <xf numFmtId="0" fontId="4" fillId="5" borderId="0" xfId="0" applyFont="1" applyFill="1" applyAlignment="1">
      <alignment/>
    </xf>
    <xf numFmtId="0" fontId="4" fillId="0" borderId="19" xfId="0" applyFont="1" applyFill="1" applyBorder="1" applyAlignment="1">
      <alignment horizontal="right"/>
    </xf>
    <xf numFmtId="0" fontId="4" fillId="0" borderId="19" xfId="0" applyFont="1" applyFill="1" applyBorder="1" applyAlignment="1">
      <alignment/>
    </xf>
    <xf numFmtId="0" fontId="5" fillId="0" borderId="19" xfId="0" applyFont="1" applyFill="1" applyBorder="1" applyAlignment="1">
      <alignment horizontal="right"/>
    </xf>
    <xf numFmtId="2" fontId="12" fillId="0" borderId="19" xfId="0" applyNumberFormat="1" applyFont="1" applyFill="1" applyBorder="1" applyAlignment="1">
      <alignment/>
    </xf>
    <xf numFmtId="1" fontId="11" fillId="0" borderId="19" xfId="0" applyNumberFormat="1" applyFont="1" applyFill="1" applyBorder="1" applyAlignment="1">
      <alignment/>
    </xf>
    <xf numFmtId="1" fontId="13" fillId="0" borderId="19" xfId="0" applyNumberFormat="1" applyFont="1" applyFill="1" applyBorder="1" applyAlignment="1">
      <alignment/>
    </xf>
    <xf numFmtId="2" fontId="24" fillId="0" borderId="19" xfId="0" applyNumberFormat="1" applyFont="1" applyFill="1" applyBorder="1" applyAlignment="1">
      <alignment/>
    </xf>
    <xf numFmtId="0" fontId="0" fillId="0" borderId="19" xfId="0" applyFill="1" applyBorder="1" applyAlignment="1">
      <alignment horizontal="center"/>
    </xf>
    <xf numFmtId="0" fontId="0" fillId="0" borderId="19" xfId="0" applyFill="1" applyBorder="1" applyAlignment="1">
      <alignment/>
    </xf>
    <xf numFmtId="0" fontId="0" fillId="0" borderId="0" xfId="0" applyNumberFormat="1" applyFont="1" applyBorder="1" applyAlignment="1">
      <alignment/>
    </xf>
    <xf numFmtId="9" fontId="0" fillId="0" borderId="0" xfId="0" applyNumberFormat="1" applyBorder="1" applyAlignment="1">
      <alignment/>
    </xf>
    <xf numFmtId="175" fontId="0" fillId="0" borderId="15" xfId="0" applyNumberFormat="1" applyBorder="1" applyAlignment="1">
      <alignment/>
    </xf>
    <xf numFmtId="175" fontId="0" fillId="0" borderId="20" xfId="0" applyNumberFormat="1" applyBorder="1" applyAlignment="1">
      <alignment/>
    </xf>
    <xf numFmtId="175" fontId="0" fillId="0" borderId="16" xfId="0" applyNumberFormat="1" applyBorder="1" applyAlignment="1">
      <alignment/>
    </xf>
    <xf numFmtId="0" fontId="1" fillId="0" borderId="13" xfId="0" applyNumberFormat="1" applyFont="1" applyBorder="1" applyAlignment="1">
      <alignment/>
    </xf>
    <xf numFmtId="0" fontId="1" fillId="0" borderId="17" xfId="0" applyNumberFormat="1" applyFont="1" applyBorder="1" applyAlignment="1">
      <alignment/>
    </xf>
    <xf numFmtId="176" fontId="12" fillId="0" borderId="9" xfId="0" applyNumberFormat="1" applyFont="1" applyBorder="1" applyAlignment="1">
      <alignment/>
    </xf>
    <xf numFmtId="176" fontId="12" fillId="0" borderId="10" xfId="0" applyNumberFormat="1" applyFont="1" applyBorder="1" applyAlignment="1">
      <alignment/>
    </xf>
    <xf numFmtId="176" fontId="12" fillId="0" borderId="11" xfId="0" applyNumberFormat="1" applyFont="1" applyBorder="1" applyAlignment="1">
      <alignment/>
    </xf>
    <xf numFmtId="176" fontId="12" fillId="0" borderId="0" xfId="0" applyNumberFormat="1" applyFont="1" applyAlignment="1">
      <alignment/>
    </xf>
    <xf numFmtId="175" fontId="1" fillId="0" borderId="11" xfId="0" applyNumberFormat="1" applyFont="1" applyBorder="1" applyAlignment="1">
      <alignment/>
    </xf>
    <xf numFmtId="175" fontId="1" fillId="0" borderId="0" xfId="0" applyNumberFormat="1" applyFont="1" applyAlignment="1">
      <alignment/>
    </xf>
    <xf numFmtId="175" fontId="0" fillId="0" borderId="0" xfId="0" applyNumberFormat="1" applyBorder="1" applyAlignment="1">
      <alignment/>
    </xf>
    <xf numFmtId="9" fontId="0" fillId="0" borderId="23" xfId="0" applyNumberFormat="1" applyBorder="1" applyAlignment="1">
      <alignment/>
    </xf>
    <xf numFmtId="0" fontId="0" fillId="0" borderId="8" xfId="0" applyBorder="1" applyAlignment="1">
      <alignment/>
    </xf>
    <xf numFmtId="0" fontId="0" fillId="0" borderId="1" xfId="0" applyBorder="1" applyAlignment="1">
      <alignment/>
    </xf>
    <xf numFmtId="0" fontId="0" fillId="0" borderId="2" xfId="0" applyFill="1" applyBorder="1" applyAlignment="1">
      <alignment/>
    </xf>
    <xf numFmtId="0" fontId="37" fillId="0" borderId="5" xfId="0" applyFont="1" applyBorder="1" applyAlignment="1">
      <alignment/>
    </xf>
    <xf numFmtId="0" fontId="0" fillId="0" borderId="6" xfId="0" applyBorder="1" applyAlignment="1">
      <alignment/>
    </xf>
    <xf numFmtId="0" fontId="38" fillId="0" borderId="7" xfId="0" applyFont="1" applyFill="1" applyBorder="1" applyAlignment="1">
      <alignment/>
    </xf>
    <xf numFmtId="0" fontId="0" fillId="0" borderId="0" xfId="0" applyFill="1" applyBorder="1" applyAlignment="1">
      <alignment horizontal="center"/>
    </xf>
    <xf numFmtId="1" fontId="11" fillId="5" borderId="0" xfId="0" applyNumberFormat="1" applyFont="1" applyFill="1" applyBorder="1" applyAlignment="1">
      <alignment/>
    </xf>
    <xf numFmtId="2" fontId="1" fillId="0" borderId="20" xfId="0" applyNumberFormat="1" applyFont="1" applyBorder="1" applyAlignment="1">
      <alignment/>
    </xf>
    <xf numFmtId="177" fontId="0" fillId="0" borderId="0" xfId="0" applyNumberFormat="1" applyFont="1" applyAlignment="1">
      <alignment/>
    </xf>
    <xf numFmtId="176" fontId="0" fillId="0" borderId="9" xfId="0" applyNumberFormat="1" applyFont="1" applyBorder="1" applyAlignment="1">
      <alignment/>
    </xf>
    <xf numFmtId="9" fontId="0" fillId="0" borderId="10" xfId="0" applyNumberFormat="1" applyFont="1" applyBorder="1" applyAlignment="1">
      <alignment/>
    </xf>
    <xf numFmtId="0" fontId="0" fillId="0" borderId="0" xfId="0" applyAlignment="1">
      <alignment horizontal="left"/>
    </xf>
    <xf numFmtId="0" fontId="0" fillId="0" borderId="0" xfId="20" applyFont="1" applyAlignment="1">
      <alignment horizontal="left"/>
      <protection/>
    </xf>
    <xf numFmtId="0" fontId="0" fillId="0" borderId="0" xfId="20" applyAlignment="1">
      <alignment horizontal="left"/>
      <protection/>
    </xf>
    <xf numFmtId="0" fontId="0" fillId="0" borderId="0" xfId="0" applyFont="1" applyFill="1" applyBorder="1" applyAlignment="1">
      <alignment horizontal="center"/>
    </xf>
    <xf numFmtId="0" fontId="0" fillId="0" borderId="0" xfId="0" applyFont="1" applyAlignment="1">
      <alignment horizontal="center"/>
    </xf>
    <xf numFmtId="0" fontId="0" fillId="0" borderId="0" xfId="20" applyFont="1" applyAlignment="1">
      <alignment horizontal="center"/>
      <protection/>
    </xf>
    <xf numFmtId="9" fontId="0" fillId="0" borderId="18" xfId="0" applyNumberFormat="1" applyFont="1" applyBorder="1" applyAlignment="1">
      <alignment/>
    </xf>
    <xf numFmtId="9" fontId="1" fillId="0" borderId="9" xfId="0" applyNumberFormat="1" applyFont="1" applyBorder="1" applyAlignment="1">
      <alignment/>
    </xf>
    <xf numFmtId="9" fontId="1" fillId="0" borderId="15" xfId="0" applyNumberFormat="1" applyFont="1" applyBorder="1" applyAlignment="1">
      <alignment/>
    </xf>
    <xf numFmtId="9" fontId="1" fillId="0" borderId="16" xfId="0" applyNumberFormat="1" applyFont="1" applyBorder="1" applyAlignment="1">
      <alignment/>
    </xf>
    <xf numFmtId="176" fontId="0" fillId="0" borderId="11" xfId="0" applyNumberFormat="1" applyFont="1" applyBorder="1" applyAlignment="1">
      <alignment/>
    </xf>
    <xf numFmtId="176" fontId="29" fillId="0" borderId="9" xfId="0" applyNumberFormat="1" applyFont="1" applyBorder="1" applyAlignment="1">
      <alignment/>
    </xf>
    <xf numFmtId="0" fontId="0" fillId="0" borderId="18" xfId="0" applyBorder="1" applyAlignment="1">
      <alignment/>
    </xf>
    <xf numFmtId="0" fontId="0" fillId="0" borderId="18" xfId="0" applyBorder="1" applyAlignment="1">
      <alignment horizontal="left"/>
    </xf>
    <xf numFmtId="176" fontId="30" fillId="0" borderId="11" xfId="0" applyNumberFormat="1" applyFont="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 fillId="0" borderId="0" xfId="0" applyFont="1" applyFill="1" applyBorder="1" applyAlignment="1">
      <alignment horizontal="right"/>
    </xf>
    <xf numFmtId="2" fontId="12" fillId="0" borderId="0" xfId="0" applyNumberFormat="1" applyFont="1" applyFill="1" applyBorder="1" applyAlignment="1">
      <alignment/>
    </xf>
    <xf numFmtId="1" fontId="13" fillId="0" borderId="0" xfId="0" applyNumberFormat="1" applyFont="1" applyFill="1" applyBorder="1" applyAlignment="1">
      <alignment/>
    </xf>
    <xf numFmtId="2" fontId="24" fillId="0" borderId="0" xfId="0" applyNumberFormat="1" applyFont="1" applyFill="1" applyBorder="1" applyAlignment="1">
      <alignment/>
    </xf>
    <xf numFmtId="0" fontId="4" fillId="0" borderId="19" xfId="0" applyFont="1" applyBorder="1" applyAlignment="1">
      <alignment/>
    </xf>
    <xf numFmtId="2" fontId="29" fillId="0" borderId="19" xfId="0" applyNumberFormat="1" applyFont="1" applyBorder="1" applyAlignment="1">
      <alignment/>
    </xf>
    <xf numFmtId="0" fontId="0" fillId="0" borderId="0" xfId="20" applyFill="1" applyBorder="1" applyAlignment="1">
      <alignment horizontal="center"/>
      <protection/>
    </xf>
    <xf numFmtId="0" fontId="0" fillId="0" borderId="18" xfId="0" applyBorder="1" applyAlignment="1">
      <alignment/>
    </xf>
    <xf numFmtId="175" fontId="1" fillId="0" borderId="9" xfId="0" applyNumberFormat="1" applyFont="1" applyBorder="1" applyAlignment="1">
      <alignment/>
    </xf>
  </cellXfs>
  <cellStyles count="9">
    <cellStyle name="Normal" xfId="0"/>
    <cellStyle name="Followed Hyperlink" xfId="15"/>
    <cellStyle name="Comma" xfId="16"/>
    <cellStyle name="Comma [0]" xfId="17"/>
    <cellStyle name="Hyperlink" xfId="18"/>
    <cellStyle name="Percent" xfId="19"/>
    <cellStyle name="Standard_FraBoDat2000-1" xfId="20"/>
    <cellStyle name="Currency" xfId="21"/>
    <cellStyle name="Currency [0]" xfId="22"/>
  </cellStyles>
  <dxfs count="16">
    <dxf>
      <font>
        <b/>
      </font>
      <border/>
    </dxf>
    <dxf>
      <font>
        <b val="0"/>
      </font>
      <border/>
    </dxf>
    <dxf>
      <numFmt numFmtId="175" formatCode="0.0%"/>
      <border/>
    </dxf>
    <dxf>
      <numFmt numFmtId="13" formatCode="# ??/??"/>
      <border/>
    </dxf>
    <dxf>
      <numFmt numFmtId="177" formatCode="0\ %"/>
      <border/>
    </dxf>
    <dxf>
      <border/>
    </dxf>
    <dxf>
      <font>
        <color rgb="FF336666"/>
      </font>
      <border/>
    </dxf>
    <dxf>
      <font>
        <color rgb="FF008000"/>
      </font>
      <border/>
    </dxf>
    <dxf>
      <font>
        <color rgb="FF0000FF"/>
      </font>
      <border/>
    </dxf>
    <dxf>
      <fill>
        <patternFill patternType="solid">
          <bgColor rgb="FFFFFF00"/>
        </patternFill>
      </fill>
      <border/>
    </dxf>
    <dxf>
      <font>
        <color rgb="FFFF0000"/>
      </font>
      <border/>
    </dxf>
    <dxf>
      <numFmt numFmtId="178" formatCode="0.00000000"/>
      <border/>
    </dxf>
    <dxf>
      <numFmt numFmtId="179" formatCode="0.0000000"/>
      <border/>
    </dxf>
    <dxf>
      <numFmt numFmtId="180" formatCode="0.000000"/>
      <border/>
    </dxf>
    <dxf>
      <numFmt numFmtId="181" formatCode="0.00000"/>
      <border/>
    </dxf>
    <dxf>
      <numFmt numFmtId="173" formatCode="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16</xdr:row>
      <xdr:rowOff>38100</xdr:rowOff>
    </xdr:from>
    <xdr:to>
      <xdr:col>8</xdr:col>
      <xdr:colOff>104775</xdr:colOff>
      <xdr:row>17</xdr:row>
      <xdr:rowOff>0</xdr:rowOff>
    </xdr:to>
    <xdr:sp>
      <xdr:nvSpPr>
        <xdr:cNvPr id="1" name="Line 1"/>
        <xdr:cNvSpPr>
          <a:spLocks/>
        </xdr:cNvSpPr>
      </xdr:nvSpPr>
      <xdr:spPr>
        <a:xfrm>
          <a:off x="3743325" y="35623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48</xdr:row>
      <xdr:rowOff>38100</xdr:rowOff>
    </xdr:from>
    <xdr:to>
      <xdr:col>8</xdr:col>
      <xdr:colOff>104775</xdr:colOff>
      <xdr:row>49</xdr:row>
      <xdr:rowOff>0</xdr:rowOff>
    </xdr:to>
    <xdr:sp>
      <xdr:nvSpPr>
        <xdr:cNvPr id="2" name="Line 3"/>
        <xdr:cNvSpPr>
          <a:spLocks/>
        </xdr:cNvSpPr>
      </xdr:nvSpPr>
      <xdr:spPr>
        <a:xfrm>
          <a:off x="3743325" y="104489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1590675</xdr:colOff>
      <xdr:row>0</xdr:row>
      <xdr:rowOff>152400</xdr:rowOff>
    </xdr:from>
    <xdr:to>
      <xdr:col>14</xdr:col>
      <xdr:colOff>609600</xdr:colOff>
      <xdr:row>25</xdr:row>
      <xdr:rowOff>28575</xdr:rowOff>
    </xdr:to>
    <xdr:sp>
      <xdr:nvSpPr>
        <xdr:cNvPr id="3" name="TextBox 4"/>
        <xdr:cNvSpPr txBox="1">
          <a:spLocks noChangeArrowheads="1"/>
        </xdr:cNvSpPr>
      </xdr:nvSpPr>
      <xdr:spPr>
        <a:xfrm>
          <a:off x="6715125" y="152400"/>
          <a:ext cx="4076700" cy="536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9</xdr:col>
      <xdr:colOff>1676400</xdr:colOff>
      <xdr:row>31</xdr:row>
      <xdr:rowOff>104775</xdr:rowOff>
    </xdr:from>
    <xdr:to>
      <xdr:col>14</xdr:col>
      <xdr:colOff>695325</xdr:colOff>
      <xdr:row>56</xdr:row>
      <xdr:rowOff>28575</xdr:rowOff>
    </xdr:to>
    <xdr:sp>
      <xdr:nvSpPr>
        <xdr:cNvPr id="4" name="TextBox 7"/>
        <xdr:cNvSpPr txBox="1">
          <a:spLocks noChangeArrowheads="1"/>
        </xdr:cNvSpPr>
      </xdr:nvSpPr>
      <xdr:spPr>
        <a:xfrm>
          <a:off x="6800850" y="67913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80</xdr:row>
      <xdr:rowOff>38100</xdr:rowOff>
    </xdr:from>
    <xdr:to>
      <xdr:col>8</xdr:col>
      <xdr:colOff>104775</xdr:colOff>
      <xdr:row>81</xdr:row>
      <xdr:rowOff>0</xdr:rowOff>
    </xdr:to>
    <xdr:sp>
      <xdr:nvSpPr>
        <xdr:cNvPr id="5" name="Line 8"/>
        <xdr:cNvSpPr>
          <a:spLocks/>
        </xdr:cNvSpPr>
      </xdr:nvSpPr>
      <xdr:spPr>
        <a:xfrm>
          <a:off x="3743325" y="173355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63</xdr:row>
      <xdr:rowOff>104775</xdr:rowOff>
    </xdr:from>
    <xdr:to>
      <xdr:col>14</xdr:col>
      <xdr:colOff>695325</xdr:colOff>
      <xdr:row>88</xdr:row>
      <xdr:rowOff>28575</xdr:rowOff>
    </xdr:to>
    <xdr:sp>
      <xdr:nvSpPr>
        <xdr:cNvPr id="6" name="TextBox 9"/>
        <xdr:cNvSpPr txBox="1">
          <a:spLocks noChangeArrowheads="1"/>
        </xdr:cNvSpPr>
      </xdr:nvSpPr>
      <xdr:spPr>
        <a:xfrm>
          <a:off x="6800850" y="136779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112</xdr:row>
      <xdr:rowOff>38100</xdr:rowOff>
    </xdr:from>
    <xdr:to>
      <xdr:col>8</xdr:col>
      <xdr:colOff>104775</xdr:colOff>
      <xdr:row>113</xdr:row>
      <xdr:rowOff>0</xdr:rowOff>
    </xdr:to>
    <xdr:sp>
      <xdr:nvSpPr>
        <xdr:cNvPr id="7" name="Line 10"/>
        <xdr:cNvSpPr>
          <a:spLocks/>
        </xdr:cNvSpPr>
      </xdr:nvSpPr>
      <xdr:spPr>
        <a:xfrm>
          <a:off x="3743325" y="242220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95</xdr:row>
      <xdr:rowOff>104775</xdr:rowOff>
    </xdr:from>
    <xdr:to>
      <xdr:col>14</xdr:col>
      <xdr:colOff>695325</xdr:colOff>
      <xdr:row>120</xdr:row>
      <xdr:rowOff>28575</xdr:rowOff>
    </xdr:to>
    <xdr:sp>
      <xdr:nvSpPr>
        <xdr:cNvPr id="8" name="TextBox 11"/>
        <xdr:cNvSpPr txBox="1">
          <a:spLocks noChangeArrowheads="1"/>
        </xdr:cNvSpPr>
      </xdr:nvSpPr>
      <xdr:spPr>
        <a:xfrm>
          <a:off x="6800850" y="205644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144</xdr:row>
      <xdr:rowOff>38100</xdr:rowOff>
    </xdr:from>
    <xdr:to>
      <xdr:col>8</xdr:col>
      <xdr:colOff>104775</xdr:colOff>
      <xdr:row>145</xdr:row>
      <xdr:rowOff>0</xdr:rowOff>
    </xdr:to>
    <xdr:sp>
      <xdr:nvSpPr>
        <xdr:cNvPr id="9" name="Line 12"/>
        <xdr:cNvSpPr>
          <a:spLocks/>
        </xdr:cNvSpPr>
      </xdr:nvSpPr>
      <xdr:spPr>
        <a:xfrm>
          <a:off x="3743325" y="311086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127</xdr:row>
      <xdr:rowOff>104775</xdr:rowOff>
    </xdr:from>
    <xdr:to>
      <xdr:col>14</xdr:col>
      <xdr:colOff>695325</xdr:colOff>
      <xdr:row>152</xdr:row>
      <xdr:rowOff>28575</xdr:rowOff>
    </xdr:to>
    <xdr:sp>
      <xdr:nvSpPr>
        <xdr:cNvPr id="10" name="TextBox 13"/>
        <xdr:cNvSpPr txBox="1">
          <a:spLocks noChangeArrowheads="1"/>
        </xdr:cNvSpPr>
      </xdr:nvSpPr>
      <xdr:spPr>
        <a:xfrm>
          <a:off x="6800850" y="2745105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176</xdr:row>
      <xdr:rowOff>38100</xdr:rowOff>
    </xdr:from>
    <xdr:to>
      <xdr:col>8</xdr:col>
      <xdr:colOff>104775</xdr:colOff>
      <xdr:row>177</xdr:row>
      <xdr:rowOff>0</xdr:rowOff>
    </xdr:to>
    <xdr:sp>
      <xdr:nvSpPr>
        <xdr:cNvPr id="11" name="Line 14"/>
        <xdr:cNvSpPr>
          <a:spLocks/>
        </xdr:cNvSpPr>
      </xdr:nvSpPr>
      <xdr:spPr>
        <a:xfrm>
          <a:off x="3743325" y="379952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159</xdr:row>
      <xdr:rowOff>104775</xdr:rowOff>
    </xdr:from>
    <xdr:to>
      <xdr:col>14</xdr:col>
      <xdr:colOff>695325</xdr:colOff>
      <xdr:row>184</xdr:row>
      <xdr:rowOff>28575</xdr:rowOff>
    </xdr:to>
    <xdr:sp>
      <xdr:nvSpPr>
        <xdr:cNvPr id="12" name="TextBox 15"/>
        <xdr:cNvSpPr txBox="1">
          <a:spLocks noChangeArrowheads="1"/>
        </xdr:cNvSpPr>
      </xdr:nvSpPr>
      <xdr:spPr>
        <a:xfrm>
          <a:off x="6800850" y="343376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208</xdr:row>
      <xdr:rowOff>38100</xdr:rowOff>
    </xdr:from>
    <xdr:to>
      <xdr:col>8</xdr:col>
      <xdr:colOff>104775</xdr:colOff>
      <xdr:row>209</xdr:row>
      <xdr:rowOff>0</xdr:rowOff>
    </xdr:to>
    <xdr:sp>
      <xdr:nvSpPr>
        <xdr:cNvPr id="13" name="Line 16"/>
        <xdr:cNvSpPr>
          <a:spLocks/>
        </xdr:cNvSpPr>
      </xdr:nvSpPr>
      <xdr:spPr>
        <a:xfrm>
          <a:off x="3743325" y="448818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191</xdr:row>
      <xdr:rowOff>104775</xdr:rowOff>
    </xdr:from>
    <xdr:to>
      <xdr:col>14</xdr:col>
      <xdr:colOff>695325</xdr:colOff>
      <xdr:row>216</xdr:row>
      <xdr:rowOff>28575</xdr:rowOff>
    </xdr:to>
    <xdr:sp>
      <xdr:nvSpPr>
        <xdr:cNvPr id="14" name="TextBox 17"/>
        <xdr:cNvSpPr txBox="1">
          <a:spLocks noChangeArrowheads="1"/>
        </xdr:cNvSpPr>
      </xdr:nvSpPr>
      <xdr:spPr>
        <a:xfrm>
          <a:off x="6800850" y="412242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240</xdr:row>
      <xdr:rowOff>38100</xdr:rowOff>
    </xdr:from>
    <xdr:to>
      <xdr:col>8</xdr:col>
      <xdr:colOff>104775</xdr:colOff>
      <xdr:row>241</xdr:row>
      <xdr:rowOff>0</xdr:rowOff>
    </xdr:to>
    <xdr:sp>
      <xdr:nvSpPr>
        <xdr:cNvPr id="15" name="Line 18"/>
        <xdr:cNvSpPr>
          <a:spLocks/>
        </xdr:cNvSpPr>
      </xdr:nvSpPr>
      <xdr:spPr>
        <a:xfrm>
          <a:off x="3743325" y="517683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223</xdr:row>
      <xdr:rowOff>104775</xdr:rowOff>
    </xdr:from>
    <xdr:to>
      <xdr:col>14</xdr:col>
      <xdr:colOff>695325</xdr:colOff>
      <xdr:row>248</xdr:row>
      <xdr:rowOff>28575</xdr:rowOff>
    </xdr:to>
    <xdr:sp>
      <xdr:nvSpPr>
        <xdr:cNvPr id="16" name="TextBox 19"/>
        <xdr:cNvSpPr txBox="1">
          <a:spLocks noChangeArrowheads="1"/>
        </xdr:cNvSpPr>
      </xdr:nvSpPr>
      <xdr:spPr>
        <a:xfrm>
          <a:off x="6800850" y="481107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272</xdr:row>
      <xdr:rowOff>38100</xdr:rowOff>
    </xdr:from>
    <xdr:to>
      <xdr:col>8</xdr:col>
      <xdr:colOff>104775</xdr:colOff>
      <xdr:row>273</xdr:row>
      <xdr:rowOff>0</xdr:rowOff>
    </xdr:to>
    <xdr:sp>
      <xdr:nvSpPr>
        <xdr:cNvPr id="17" name="Line 20"/>
        <xdr:cNvSpPr>
          <a:spLocks/>
        </xdr:cNvSpPr>
      </xdr:nvSpPr>
      <xdr:spPr>
        <a:xfrm>
          <a:off x="3743325" y="586549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255</xdr:row>
      <xdr:rowOff>104775</xdr:rowOff>
    </xdr:from>
    <xdr:to>
      <xdr:col>14</xdr:col>
      <xdr:colOff>695325</xdr:colOff>
      <xdr:row>280</xdr:row>
      <xdr:rowOff>28575</xdr:rowOff>
    </xdr:to>
    <xdr:sp>
      <xdr:nvSpPr>
        <xdr:cNvPr id="18" name="TextBox 21"/>
        <xdr:cNvSpPr txBox="1">
          <a:spLocks noChangeArrowheads="1"/>
        </xdr:cNvSpPr>
      </xdr:nvSpPr>
      <xdr:spPr>
        <a:xfrm>
          <a:off x="6800850" y="5499735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304</xdr:row>
      <xdr:rowOff>38100</xdr:rowOff>
    </xdr:from>
    <xdr:to>
      <xdr:col>8</xdr:col>
      <xdr:colOff>104775</xdr:colOff>
      <xdr:row>305</xdr:row>
      <xdr:rowOff>0</xdr:rowOff>
    </xdr:to>
    <xdr:sp>
      <xdr:nvSpPr>
        <xdr:cNvPr id="19" name="Line 22"/>
        <xdr:cNvSpPr>
          <a:spLocks/>
        </xdr:cNvSpPr>
      </xdr:nvSpPr>
      <xdr:spPr>
        <a:xfrm>
          <a:off x="3743325" y="655415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287</xdr:row>
      <xdr:rowOff>104775</xdr:rowOff>
    </xdr:from>
    <xdr:to>
      <xdr:col>14</xdr:col>
      <xdr:colOff>695325</xdr:colOff>
      <xdr:row>312</xdr:row>
      <xdr:rowOff>28575</xdr:rowOff>
    </xdr:to>
    <xdr:sp>
      <xdr:nvSpPr>
        <xdr:cNvPr id="20" name="TextBox 23"/>
        <xdr:cNvSpPr txBox="1">
          <a:spLocks noChangeArrowheads="1"/>
        </xdr:cNvSpPr>
      </xdr:nvSpPr>
      <xdr:spPr>
        <a:xfrm>
          <a:off x="6800850" y="618839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336</xdr:row>
      <xdr:rowOff>38100</xdr:rowOff>
    </xdr:from>
    <xdr:to>
      <xdr:col>8</xdr:col>
      <xdr:colOff>104775</xdr:colOff>
      <xdr:row>337</xdr:row>
      <xdr:rowOff>0</xdr:rowOff>
    </xdr:to>
    <xdr:sp>
      <xdr:nvSpPr>
        <xdr:cNvPr id="21" name="Line 24"/>
        <xdr:cNvSpPr>
          <a:spLocks/>
        </xdr:cNvSpPr>
      </xdr:nvSpPr>
      <xdr:spPr>
        <a:xfrm>
          <a:off x="3743325" y="724281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319</xdr:row>
      <xdr:rowOff>104775</xdr:rowOff>
    </xdr:from>
    <xdr:to>
      <xdr:col>14</xdr:col>
      <xdr:colOff>695325</xdr:colOff>
      <xdr:row>344</xdr:row>
      <xdr:rowOff>28575</xdr:rowOff>
    </xdr:to>
    <xdr:sp>
      <xdr:nvSpPr>
        <xdr:cNvPr id="22" name="TextBox 25"/>
        <xdr:cNvSpPr txBox="1">
          <a:spLocks noChangeArrowheads="1"/>
        </xdr:cNvSpPr>
      </xdr:nvSpPr>
      <xdr:spPr>
        <a:xfrm>
          <a:off x="6800850" y="687705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368</xdr:row>
      <xdr:rowOff>38100</xdr:rowOff>
    </xdr:from>
    <xdr:to>
      <xdr:col>8</xdr:col>
      <xdr:colOff>104775</xdr:colOff>
      <xdr:row>369</xdr:row>
      <xdr:rowOff>0</xdr:rowOff>
    </xdr:to>
    <xdr:sp>
      <xdr:nvSpPr>
        <xdr:cNvPr id="23" name="Line 26"/>
        <xdr:cNvSpPr>
          <a:spLocks/>
        </xdr:cNvSpPr>
      </xdr:nvSpPr>
      <xdr:spPr>
        <a:xfrm>
          <a:off x="3743325" y="793146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351</xdr:row>
      <xdr:rowOff>104775</xdr:rowOff>
    </xdr:from>
    <xdr:to>
      <xdr:col>14</xdr:col>
      <xdr:colOff>695325</xdr:colOff>
      <xdr:row>376</xdr:row>
      <xdr:rowOff>28575</xdr:rowOff>
    </xdr:to>
    <xdr:sp>
      <xdr:nvSpPr>
        <xdr:cNvPr id="24" name="TextBox 27"/>
        <xdr:cNvSpPr txBox="1">
          <a:spLocks noChangeArrowheads="1"/>
        </xdr:cNvSpPr>
      </xdr:nvSpPr>
      <xdr:spPr>
        <a:xfrm>
          <a:off x="6800850" y="756570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400</xdr:row>
      <xdr:rowOff>38100</xdr:rowOff>
    </xdr:from>
    <xdr:to>
      <xdr:col>8</xdr:col>
      <xdr:colOff>104775</xdr:colOff>
      <xdr:row>401</xdr:row>
      <xdr:rowOff>0</xdr:rowOff>
    </xdr:to>
    <xdr:sp>
      <xdr:nvSpPr>
        <xdr:cNvPr id="25" name="Line 28"/>
        <xdr:cNvSpPr>
          <a:spLocks/>
        </xdr:cNvSpPr>
      </xdr:nvSpPr>
      <xdr:spPr>
        <a:xfrm>
          <a:off x="3743325" y="862012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383</xdr:row>
      <xdr:rowOff>104775</xdr:rowOff>
    </xdr:from>
    <xdr:to>
      <xdr:col>14</xdr:col>
      <xdr:colOff>695325</xdr:colOff>
      <xdr:row>408</xdr:row>
      <xdr:rowOff>28575</xdr:rowOff>
    </xdr:to>
    <xdr:sp>
      <xdr:nvSpPr>
        <xdr:cNvPr id="26" name="TextBox 29"/>
        <xdr:cNvSpPr txBox="1">
          <a:spLocks noChangeArrowheads="1"/>
        </xdr:cNvSpPr>
      </xdr:nvSpPr>
      <xdr:spPr>
        <a:xfrm>
          <a:off x="6800850" y="8254365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432</xdr:row>
      <xdr:rowOff>38100</xdr:rowOff>
    </xdr:from>
    <xdr:to>
      <xdr:col>8</xdr:col>
      <xdr:colOff>104775</xdr:colOff>
      <xdr:row>433</xdr:row>
      <xdr:rowOff>0</xdr:rowOff>
    </xdr:to>
    <xdr:sp>
      <xdr:nvSpPr>
        <xdr:cNvPr id="27" name="Line 30"/>
        <xdr:cNvSpPr>
          <a:spLocks/>
        </xdr:cNvSpPr>
      </xdr:nvSpPr>
      <xdr:spPr>
        <a:xfrm>
          <a:off x="3743325" y="930878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415</xdr:row>
      <xdr:rowOff>104775</xdr:rowOff>
    </xdr:from>
    <xdr:to>
      <xdr:col>14</xdr:col>
      <xdr:colOff>695325</xdr:colOff>
      <xdr:row>440</xdr:row>
      <xdr:rowOff>28575</xdr:rowOff>
    </xdr:to>
    <xdr:sp>
      <xdr:nvSpPr>
        <xdr:cNvPr id="28" name="TextBox 31"/>
        <xdr:cNvSpPr txBox="1">
          <a:spLocks noChangeArrowheads="1"/>
        </xdr:cNvSpPr>
      </xdr:nvSpPr>
      <xdr:spPr>
        <a:xfrm>
          <a:off x="6800850" y="894302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464</xdr:row>
      <xdr:rowOff>38100</xdr:rowOff>
    </xdr:from>
    <xdr:to>
      <xdr:col>8</xdr:col>
      <xdr:colOff>104775</xdr:colOff>
      <xdr:row>465</xdr:row>
      <xdr:rowOff>0</xdr:rowOff>
    </xdr:to>
    <xdr:sp>
      <xdr:nvSpPr>
        <xdr:cNvPr id="29" name="Line 32"/>
        <xdr:cNvSpPr>
          <a:spLocks/>
        </xdr:cNvSpPr>
      </xdr:nvSpPr>
      <xdr:spPr>
        <a:xfrm>
          <a:off x="3743325" y="999744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447</xdr:row>
      <xdr:rowOff>104775</xdr:rowOff>
    </xdr:from>
    <xdr:to>
      <xdr:col>14</xdr:col>
      <xdr:colOff>695325</xdr:colOff>
      <xdr:row>472</xdr:row>
      <xdr:rowOff>28575</xdr:rowOff>
    </xdr:to>
    <xdr:sp>
      <xdr:nvSpPr>
        <xdr:cNvPr id="30" name="TextBox 33"/>
        <xdr:cNvSpPr txBox="1">
          <a:spLocks noChangeArrowheads="1"/>
        </xdr:cNvSpPr>
      </xdr:nvSpPr>
      <xdr:spPr>
        <a:xfrm>
          <a:off x="6800850" y="963168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496</xdr:row>
      <xdr:rowOff>38100</xdr:rowOff>
    </xdr:from>
    <xdr:to>
      <xdr:col>8</xdr:col>
      <xdr:colOff>104775</xdr:colOff>
      <xdr:row>497</xdr:row>
      <xdr:rowOff>0</xdr:rowOff>
    </xdr:to>
    <xdr:sp>
      <xdr:nvSpPr>
        <xdr:cNvPr id="31" name="Line 34"/>
        <xdr:cNvSpPr>
          <a:spLocks/>
        </xdr:cNvSpPr>
      </xdr:nvSpPr>
      <xdr:spPr>
        <a:xfrm>
          <a:off x="3743325" y="1068609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479</xdr:row>
      <xdr:rowOff>104775</xdr:rowOff>
    </xdr:from>
    <xdr:to>
      <xdr:col>14</xdr:col>
      <xdr:colOff>695325</xdr:colOff>
      <xdr:row>504</xdr:row>
      <xdr:rowOff>28575</xdr:rowOff>
    </xdr:to>
    <xdr:sp>
      <xdr:nvSpPr>
        <xdr:cNvPr id="32" name="TextBox 35"/>
        <xdr:cNvSpPr txBox="1">
          <a:spLocks noChangeArrowheads="1"/>
        </xdr:cNvSpPr>
      </xdr:nvSpPr>
      <xdr:spPr>
        <a:xfrm>
          <a:off x="6800850" y="1032033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1">
    <cacheField name="Nr">
      <sharedItems containsSemiMixedTypes="0" containsString="0" containsMixedTypes="0" containsNumber="1" containsInteger="1"/>
    </cacheField>
    <cacheField name="Jahr">
      <sharedItems containsSemiMixedTypes="0" containsString="0" containsMixedTypes="0" containsNumber="1" containsInteger="1" count="3">
        <n v="2006"/>
        <n v="2004"/>
        <n v="2005"/>
      </sharedItems>
    </cacheField>
    <cacheField name="Stud-Gang">
      <sharedItems containsSemiMixedTypes="0" containsString="0" containsMixedTypes="0" containsNumber="1" containsInteger="1" count="1">
        <n v="2"/>
      </sharedItems>
    </cacheField>
    <cacheField name="StudGang">
      <sharedItems containsMixedTypes="1" containsNumber="1" containsInteger="1" count="2">
        <s v="EFA"/>
        <n v="1"/>
      </sharedItems>
    </cacheField>
    <cacheField name="Sg_MiH">
      <sharedItems containsSemiMixedTypes="0" containsString="0" containsMixedTypes="0" containsNumber="1" containsInteger="1" count="1">
        <n v="0"/>
      </sharedItems>
    </cacheField>
    <cacheField name="Sg_Efa">
      <sharedItems containsSemiMixedTypes="0" containsString="0" containsMixedTypes="0" containsNumber="1" containsInteger="1" count="1">
        <n v="1"/>
      </sharedItems>
    </cacheField>
    <cacheField name="Sg_VW">
      <sharedItems containsSemiMixedTypes="0" containsString="0" containsMixedTypes="0" containsNumber="1" containsInteger="1" count="1">
        <n v="0"/>
      </sharedItems>
    </cacheField>
    <cacheField name="Semester">
      <sharedItems containsSemiMixedTypes="0" containsString="0" containsMixedTypes="0" containsNumber="1" containsInteger="1" count="1">
        <n v="1"/>
      </sharedItems>
    </cacheField>
    <cacheField name="ErstSemester">
      <sharedItems containsSemiMixedTypes="0" containsString="0" containsMixedTypes="0" containsNumber="1" containsInteger="1" count="1">
        <n v="1"/>
      </sharedItems>
    </cacheField>
    <cacheField name="Geschlecht">
      <sharedItems containsSemiMixedTypes="0" containsString="0" containsMixedTypes="0" containsNumber="1" containsInteger="1" count="2">
        <n v="0"/>
        <n v="1"/>
      </sharedItems>
    </cacheField>
    <cacheField name="GeschlechtT">
      <sharedItems containsBlank="1" containsMixedTypes="0" count="6">
        <s v="männlich"/>
        <s v="weiblich"/>
        <m/>
        <s v="Frauen"/>
        <s v="-"/>
        <s v="Männer"/>
      </sharedItems>
    </cacheField>
    <cacheField name="Alter">
      <sharedItems containsString="0" containsBlank="1" containsMixedTypes="0" containsNumber="1" containsInteger="1" count="10">
        <n v="23"/>
        <m/>
        <n v="19"/>
        <n v="26"/>
        <n v="20"/>
        <n v="21"/>
        <n v="29"/>
        <n v="22"/>
        <n v="24"/>
        <n v="25"/>
      </sharedItems>
    </cacheField>
    <cacheField name="Altersgruppe">
      <sharedItems containsBlank="1" containsMixedTypes="0" count="5">
        <s v="23-25"/>
        <s v="-"/>
        <s v="22-jünger"/>
        <s v="26++"/>
        <m/>
      </sharedItems>
    </cacheField>
    <cacheField name="A_bis22">
      <sharedItems containsMixedTypes="1" containsNumber="1" containsInteger="1" count="3">
        <n v="0"/>
        <s v="-"/>
        <n v="1"/>
      </sharedItems>
    </cacheField>
    <cacheField name="A_23-25">
      <sharedItems containsMixedTypes="1" containsNumber="1" containsInteger="1" count="3">
        <n v="1"/>
        <s v="-"/>
        <n v="0"/>
      </sharedItems>
    </cacheField>
    <cacheField name="A_26+">
      <sharedItems containsMixedTypes="1" containsNumber="1" containsInteger="1" count="3">
        <n v="0"/>
        <s v="-"/>
        <n v="1"/>
      </sharedItems>
    </cacheField>
    <cacheField name="Wohnheim">
      <sharedItems containsString="0" containsBlank="1" containsMixedTypes="0" containsNumber="1" containsInteger="1" count="3">
        <n v="0"/>
        <n v="1"/>
        <m/>
      </sharedItems>
    </cacheField>
    <cacheField name="Gewicht">
      <sharedItems containsString="0" containsBlank="1" containsMixedTypes="0" containsNumber="1" containsInteger="1" count="21">
        <n v="72"/>
        <n v="58"/>
        <n v="68"/>
        <n v="48"/>
        <n v="78"/>
        <n v="80"/>
        <n v="55"/>
        <n v="69"/>
        <n v="100"/>
        <n v="52"/>
        <n v="54"/>
        <n v="53"/>
        <m/>
        <n v="75"/>
        <n v="84"/>
        <n v="47"/>
        <n v="74"/>
        <n v="95"/>
        <n v="62"/>
        <n v="70"/>
        <n v="60"/>
      </sharedItems>
    </cacheField>
    <cacheField name="Groesse">
      <sharedItems containsString="0" containsBlank="1" containsMixedTypes="0" containsNumber="1" containsInteger="1" count="21">
        <n v="174"/>
        <n v="160"/>
        <n v="177"/>
        <n v="164"/>
        <n v="190"/>
        <n v="184"/>
        <n v="168"/>
        <n v="186"/>
        <n v="182"/>
        <n v="193"/>
        <n v="165"/>
        <n v="173"/>
        <m/>
        <n v="180"/>
        <n v="158"/>
        <n v="188"/>
        <n v="178"/>
        <n v="185"/>
        <n v="171"/>
        <n v="179"/>
        <n v="170"/>
      </sharedItems>
    </cacheField>
    <cacheField name="FamStand">
      <sharedItems containsString="0" containsBlank="1" containsMixedTypes="0" containsNumber="1" containsInteger="1" count="3">
        <n v="1"/>
        <n v="0"/>
        <m/>
      </sharedItems>
    </cacheField>
    <cacheField name="Kinder">
      <sharedItems containsString="0" containsBlank="1" containsMixedTypes="0" containsNumber="1" containsInteger="1" count="3">
        <n v="0"/>
        <n v="1"/>
        <m/>
      </sharedItems>
    </cacheField>
    <cacheField name="BildungT">
      <sharedItems containsBlank="1" containsMixedTypes="0" count="8">
        <s v="Fachabi"/>
        <s v="Abitur"/>
        <s v="sonst."/>
        <m/>
        <s v="F-Ab"/>
        <s v="-"/>
        <s v="son."/>
        <s v="Abi"/>
      </sharedItems>
    </cacheField>
    <cacheField name="Bildung">
      <sharedItems containsSemiMixedTypes="0" containsString="0" containsMixedTypes="0" containsNumber="1" containsInteger="1" count="3">
        <n v="2"/>
        <n v="1"/>
        <n v="3"/>
      </sharedItems>
    </cacheField>
    <cacheField name="Bild_Abi">
      <sharedItems containsSemiMixedTypes="0" containsString="0" containsMixedTypes="0" containsNumber="1" containsInteger="1" count="2">
        <n v="0"/>
        <n v="1"/>
      </sharedItems>
    </cacheField>
    <cacheField name="Bild_Fach">
      <sharedItems containsSemiMixedTypes="0" containsString="0" containsMixedTypes="0" containsNumber="1" containsInteger="1" count="2">
        <n v="1"/>
        <n v="0"/>
      </sharedItems>
    </cacheField>
    <cacheField name="Bild_Son">
      <sharedItems containsSemiMixedTypes="0" containsString="0" containsMixedTypes="0" containsNumber="1" containsInteger="1" count="2">
        <n v="0"/>
        <n v="1"/>
      </sharedItems>
    </cacheField>
    <cacheField name="BerufsausbT">
      <sharedItems containsBlank="1" containsMixedTypes="0" count="5">
        <s v="Ber.Ausb"/>
        <s v="keine"/>
        <m/>
        <s v="-"/>
        <s v="??"/>
      </sharedItems>
    </cacheField>
    <cacheField name="Berufsausb.">
      <sharedItems containsSemiMixedTypes="0" containsString="0" containsMixedTypes="0" containsNumber="1" containsInteger="1" count="2">
        <n v="1"/>
        <n v="0"/>
      </sharedItems>
    </cacheField>
    <cacheField name="BerufsDauer">
      <sharedItems containsString="0" containsBlank="1" containsMixedTypes="0" containsNumber="1" count="9">
        <n v="3"/>
        <n v="3.5"/>
        <n v="0"/>
        <n v="1"/>
        <n v="2"/>
        <n v="2.5"/>
        <n v="5"/>
        <m/>
        <n v="4"/>
      </sharedItems>
    </cacheField>
    <cacheField name="beruflStellung">
      <sharedItems containsString="0" containsBlank="1" containsMixedTypes="0" containsNumber="1" containsInteger="1" count="4">
        <n v="1"/>
        <m/>
        <n v="2"/>
        <n v="3"/>
      </sharedItems>
    </cacheField>
    <cacheField name="St_ang">
      <sharedItems containsBlank="1" containsMixedTypes="1" containsNumber="1" containsInteger="1" count="4">
        <n v="1"/>
        <s v="-"/>
        <m/>
        <n v="0"/>
      </sharedItems>
    </cacheField>
    <cacheField name="St_selb">
      <sharedItems containsBlank="1" containsMixedTypes="1" containsNumber="1" containsInteger="1" count="4">
        <n v="0"/>
        <s v="-"/>
        <m/>
        <n v="1"/>
      </sharedItems>
    </cacheField>
    <cacheField name="St_freiber">
      <sharedItems containsBlank="1" containsMixedTypes="1" containsNumber="1" containsInteger="1" count="4">
        <n v="0"/>
        <s v="-"/>
        <m/>
        <n v="1"/>
      </sharedItems>
    </cacheField>
    <cacheField name="Geburtsort">
      <sharedItems containsString="0" containsBlank="1" containsMixedTypes="0" containsNumber="1" containsInteger="1" count="9">
        <n v="1"/>
        <n v="20"/>
        <n v="8"/>
        <n v="2"/>
        <n v="10"/>
        <n v="9"/>
        <m/>
        <n v="3"/>
        <n v="14"/>
      </sharedItems>
    </cacheField>
    <cacheField name="Herkunft">
      <sharedItems containsMixedTypes="0" count="5">
        <s v="Bremen"/>
        <s v="Ausland"/>
        <s v="sonst."/>
        <s v="NdSachs."/>
        <s v="-"/>
      </sharedItems>
    </cacheField>
    <cacheField name="G_HB">
      <sharedItems containsMixedTypes="1" containsNumber="1" containsInteger="1" count="3">
        <n v="1"/>
        <n v="0"/>
        <s v="-"/>
      </sharedItems>
    </cacheField>
    <cacheField name="G_Nds">
      <sharedItems containsMixedTypes="1" containsNumber="1" containsInteger="1" count="3">
        <n v="0"/>
        <n v="1"/>
        <s v="-"/>
      </sharedItems>
    </cacheField>
    <cacheField name="G_sonstD">
      <sharedItems containsMixedTypes="1" containsNumber="1" containsInteger="1" count="3">
        <n v="0"/>
        <n v="1"/>
        <s v="-"/>
      </sharedItems>
    </cacheField>
    <cacheField name="G_Ausl">
      <sharedItems containsMixedTypes="1" containsNumber="1" containsInteger="1" count="3">
        <n v="0"/>
        <n v="1"/>
        <s v="-"/>
      </sharedItems>
    </cacheField>
    <cacheField name="EntfWohn">
      <sharedItems containsString="0" containsBlank="1" containsMixedTypes="0" containsNumber="1" count="19">
        <n v="15"/>
        <n v="25"/>
        <n v="4"/>
        <m/>
        <n v="1"/>
        <n v="8"/>
        <n v="10"/>
        <n v="55"/>
        <n v="2"/>
        <n v="45"/>
        <n v="35"/>
        <n v="20"/>
        <n v="7"/>
        <n v="3"/>
        <n v="40"/>
        <n v="13.5"/>
        <n v="30"/>
        <n v="12.5"/>
        <n v="120"/>
      </sharedItems>
    </cacheField>
    <cacheField name="WegZeit">
      <sharedItems containsString="0" containsBlank="1" containsMixedTypes="0" containsNumber="1" containsInteger="1" count="15">
        <n v="15"/>
        <n v="45"/>
        <n v="20"/>
        <m/>
        <n v="5"/>
        <n v="25"/>
        <n v="27"/>
        <n v="60"/>
        <n v="10"/>
        <n v="70"/>
        <n v="35"/>
        <n v="30"/>
        <n v="150"/>
        <n v="90"/>
        <n v="26"/>
      </sharedItems>
    </cacheField>
    <cacheField name="Verkehr1T">
      <sharedItems containsBlank="1" containsMixedTypes="0" count="8">
        <s v="Auto"/>
        <s v="Bahn"/>
        <s v="Bus/Straba"/>
        <s v="Fahrrad"/>
        <s v="sonst."/>
        <m/>
        <s v="zu Fuß"/>
        <s v="-"/>
      </sharedItems>
    </cacheField>
    <cacheField name="Verkehr1">
      <sharedItems containsSemiMixedTypes="0" containsString="0" containsMixedTypes="0" containsNumber="1" containsInteger="1" count="5">
        <n v="5"/>
        <n v="2"/>
        <n v="1"/>
        <n v="3"/>
        <n v="7"/>
      </sharedItems>
    </cacheField>
    <cacheField name="V_Bus">
      <sharedItems containsSemiMixedTypes="0" containsString="0" containsMixedTypes="0" containsNumber="1" containsInteger="1" count="2">
        <n v="0"/>
        <n v="1"/>
      </sharedItems>
    </cacheField>
    <cacheField name="V_Bahn">
      <sharedItems containsSemiMixedTypes="0" containsString="0" containsMixedTypes="0" containsNumber="1" containsInteger="1" count="2">
        <n v="0"/>
        <n v="1"/>
      </sharedItems>
    </cacheField>
    <cacheField name="V_Fahrrad">
      <sharedItems containsSemiMixedTypes="0" containsString="0" containsMixedTypes="0" containsNumber="1" containsInteger="1" count="2">
        <n v="0"/>
        <n v="1"/>
      </sharedItems>
    </cacheField>
    <cacheField name="V_Fu?">
      <sharedItems containsSemiMixedTypes="0" containsString="0" containsMixedTypes="0" containsNumber="1" containsInteger="1" count="1">
        <n v="0"/>
      </sharedItems>
    </cacheField>
    <cacheField name="V_Auto">
      <sharedItems containsSemiMixedTypes="0" containsString="0" containsMixedTypes="0" containsNumber="1" containsInteger="1" count="2">
        <n v="1"/>
        <n v="0"/>
      </sharedItems>
    </cacheField>
    <cacheField name="V_sonst">
      <sharedItems containsSemiMixedTypes="0" containsString="0" containsMixedTypes="0" containsNumber="1" containsInteger="1" count="1">
        <n v="0"/>
      </sharedItems>
    </cacheField>
    <cacheField name="Verkehr2T">
      <sharedItems containsMixedTypes="0" count="6">
        <s v="Bus/Straba"/>
        <s v="Auto"/>
        <s v="zu Fuß"/>
        <s v="-"/>
        <s v="Fahrrad"/>
        <s v="Bahn"/>
      </sharedItems>
    </cacheField>
    <cacheField name="Verkehr2">
      <sharedItems containsString="0" containsBlank="1" containsMixedTypes="0" containsNumber="1" containsInteger="1" count="6">
        <n v="1"/>
        <n v="5"/>
        <n v="4"/>
        <m/>
        <n v="3"/>
        <n v="2"/>
      </sharedItems>
    </cacheField>
    <cacheField name="V2_Bus">
      <sharedItems containsMixedTypes="1" containsNumber="1" containsInteger="1" count="3">
        <n v="1"/>
        <n v="0"/>
        <s v="-"/>
      </sharedItems>
    </cacheField>
    <cacheField name="V2_Bahn">
      <sharedItems containsMixedTypes="1" containsNumber="1" containsInteger="1" count="3">
        <n v="0"/>
        <s v="-"/>
        <n v="1"/>
      </sharedItems>
    </cacheField>
    <cacheField name="V2_Fahrrad">
      <sharedItems containsMixedTypes="1" containsNumber="1" containsInteger="1" count="3">
        <n v="0"/>
        <s v="-"/>
        <n v="1"/>
      </sharedItems>
    </cacheField>
    <cacheField name="V2_Fu?">
      <sharedItems containsMixedTypes="1" containsNumber="1" containsInteger="1" count="3">
        <n v="0"/>
        <n v="1"/>
        <s v="-"/>
      </sharedItems>
    </cacheField>
    <cacheField name="V2_Auto">
      <sharedItems containsMixedTypes="1" containsNumber="1" containsInteger="1" count="3">
        <n v="0"/>
        <n v="1"/>
        <s v="-"/>
      </sharedItems>
    </cacheField>
    <cacheField name="V2_sonst">
      <sharedItems containsMixedTypes="1" containsNumber="1" containsInteger="1" count="2">
        <n v="0"/>
        <s v="-"/>
      </sharedItems>
    </cacheField>
    <cacheField name="Wohnort">
      <sharedItems containsString="0" containsBlank="1" containsMixedTypes="0" containsNumber="1" containsInteger="1" count="10">
        <n v="8"/>
        <n v="4"/>
        <n v="3"/>
        <n v="6"/>
        <n v="5"/>
        <n v="7"/>
        <n v="1"/>
        <m/>
        <n v="2"/>
        <n v="19"/>
      </sharedItems>
    </cacheField>
    <cacheField name="W_City">
      <sharedItems containsMixedTypes="1" containsNumber="1" containsInteger="1" count="3">
        <n v="0"/>
        <n v="1"/>
        <s v="-"/>
      </sharedItems>
    </cacheField>
    <cacheField name="W_West">
      <sharedItems containsMixedTypes="1" containsNumber="1" containsInteger="1" count="3">
        <n v="0"/>
        <s v="-"/>
        <n v="1"/>
      </sharedItems>
    </cacheField>
    <cacheField name="W_NO">
      <sharedItems containsMixedTypes="1" containsNumber="1" containsInteger="1" count="3">
        <n v="0"/>
        <n v="1"/>
        <s v="-"/>
      </sharedItems>
    </cacheField>
    <cacheField name="W_Ost">
      <sharedItems containsMixedTypes="1" containsNumber="1" containsInteger="1" count="3">
        <n v="0"/>
        <n v="1"/>
        <s v="-"/>
      </sharedItems>
    </cacheField>
    <cacheField name="W_links">
      <sharedItems containsMixedTypes="1" containsNumber="1" containsInteger="1" count="3">
        <n v="0"/>
        <n v="1"/>
        <s v="-"/>
      </sharedItems>
    </cacheField>
    <cacheField name="W_Nord">
      <sharedItems containsMixedTypes="1" containsNumber="1" containsInteger="1" count="3">
        <n v="0"/>
        <n v="1"/>
        <s v="-"/>
      </sharedItems>
    </cacheField>
    <cacheField name="W_umzu">
      <sharedItems containsMixedTypes="1" containsNumber="1" containsInteger="1" count="3">
        <n v="0"/>
        <n v="1"/>
        <s v="-"/>
      </sharedItems>
    </cacheField>
    <cacheField name="W_sonst">
      <sharedItems containsMixedTypes="1" containsNumber="1" containsInteger="1" count="3">
        <n v="1"/>
        <n v="0"/>
        <s v="-"/>
      </sharedItems>
    </cacheField>
    <cacheField name="No?V_teuer">
      <sharedItems containsString="0" containsBlank="1" containsMixedTypes="0" containsNumber="1" containsInteger="1" count="2">
        <n v="0"/>
        <m/>
      </sharedItems>
    </cacheField>
    <cacheField name="No?V_langsam">
      <sharedItems containsString="0" containsBlank="1" containsMixedTypes="0" containsNumber="1" containsInteger="1" count="3">
        <n v="0"/>
        <m/>
        <n v="1"/>
      </sharedItems>
    </cacheField>
    <cacheField name="No?V_WarteZeit">
      <sharedItems containsString="0" containsBlank="1" containsMixedTypes="0" containsNumber="1" containsInteger="1" count="3">
        <n v="0"/>
        <m/>
        <n v="1"/>
      </sharedItems>
    </cacheField>
    <cacheField name="No?V_Erreichb.">
      <sharedItems containsString="0" containsBlank="1" containsMixedTypes="0" containsNumber="1" containsInteger="1" count="3">
        <n v="0"/>
        <m/>
        <n v="1"/>
      </sharedItems>
    </cacheField>
    <cacheField name="No?V_unbequem">
      <sharedItems containsString="0" containsBlank="1" containsMixedTypes="0" containsNumber="1" containsInteger="1" count="3">
        <n v="1"/>
        <m/>
        <n v="0"/>
      </sharedItems>
    </cacheField>
    <cacheField name="No?V_sonst">
      <sharedItems containsString="0" containsBlank="1" containsMixedTypes="0" containsNumber="1" containsInteger="1" count="3">
        <n v="0"/>
        <m/>
        <n v="1"/>
      </sharedItems>
    </cacheField>
    <cacheField name="Auf_Schule">
      <sharedItems containsSemiMixedTypes="0" containsString="0" containsMixedTypes="0" containsNumber="1" containsInteger="1" count="2">
        <n v="1"/>
        <n v="0"/>
      </sharedItems>
    </cacheField>
    <cacheField name="Auf_StF?hrer">
      <sharedItems containsSemiMixedTypes="0" containsString="0" containsMixedTypes="0" containsNumber="1" containsInteger="1" count="2">
        <n v="0"/>
        <n v="1"/>
      </sharedItems>
    </cacheField>
    <cacheField name="Auf_HSB">
      <sharedItems containsSemiMixedTypes="0" containsString="0" containsMixedTypes="0" containsNumber="1" containsInteger="1" count="2">
        <n v="0"/>
        <n v="1"/>
      </sharedItems>
    </cacheField>
    <cacheField name="Auf_Werb">
      <sharedItems containsSemiMixedTypes="0" containsString="0" containsMixedTypes="0" containsNumber="1" containsInteger="1" count="2">
        <n v="0"/>
        <n v="1"/>
      </sharedItems>
    </cacheField>
    <cacheField name="Auf_Medien">
      <sharedItems containsSemiMixedTypes="0" containsString="0" containsMixedTypes="0" containsNumber="1" containsInteger="1" count="1">
        <n v="0"/>
      </sharedItems>
    </cacheField>
    <cacheField name="Auf_WWW">
      <sharedItems containsSemiMixedTypes="0" containsString="0" containsMixedTypes="0" containsNumber="1" containsInteger="1" count="2">
        <n v="0"/>
        <n v="1"/>
      </sharedItems>
    </cacheField>
    <cacheField name="andereStud">
      <sharedItems containsSemiMixedTypes="0" containsString="0" containsMixedTypes="0" containsNumber="1" containsInteger="1" count="2">
        <n v="1"/>
        <n v="0"/>
      </sharedItems>
    </cacheField>
    <cacheField name="Sonstig">
      <sharedItems containsSemiMixedTypes="0" containsString="0" containsMixedTypes="0" containsNumber="1" containsInteger="1" count="2">
        <n v="0"/>
        <n v="1"/>
      </sharedItems>
    </cacheField>
    <cacheField name="21.8-T">
      <sharedItems containsBlank="1" containsMixedTypes="0" count="2">
        <m/>
        <s v="Professor"/>
      </sharedItems>
    </cacheField>
    <cacheField name="WohnformT">
      <sharedItems containsBlank="1" containsMixedTypes="0" count="9">
        <s v="Eltern"/>
        <s v="WG"/>
        <s v="Eigenständig"/>
        <s v="Unterm."/>
        <m/>
        <s v="eigenst."/>
        <s v="-"/>
        <s v="sonst."/>
        <s v="sonst. "/>
      </sharedItems>
    </cacheField>
    <cacheField name="Wohnform">
      <sharedItems containsSemiMixedTypes="0" containsString="0" containsMixedTypes="0" containsNumber="1" containsInteger="1" count="4">
        <n v="4"/>
        <n v="2"/>
        <n v="1"/>
        <n v="3"/>
      </sharedItems>
    </cacheField>
    <cacheField name="WO_Eigen">
      <sharedItems containsSemiMixedTypes="0" containsString="0" containsMixedTypes="0" containsNumber="1" containsInteger="1" count="2">
        <n v="0"/>
        <n v="1"/>
      </sharedItems>
    </cacheField>
    <cacheField name="WO_WG">
      <sharedItems containsSemiMixedTypes="0" containsString="0" containsMixedTypes="0" containsNumber="1" containsInteger="1" count="2">
        <n v="0"/>
        <n v="1"/>
      </sharedItems>
    </cacheField>
    <cacheField name="WO_Unt">
      <sharedItems containsSemiMixedTypes="0" containsString="0" containsMixedTypes="0" containsNumber="1" containsInteger="1" count="2">
        <n v="0"/>
        <n v="1"/>
      </sharedItems>
    </cacheField>
    <cacheField name="WO_Eltern">
      <sharedItems containsSemiMixedTypes="0" containsString="0" containsMixedTypes="0" containsNumber="1" containsInteger="1" count="2">
        <n v="1"/>
        <n v="0"/>
      </sharedItems>
    </cacheField>
    <cacheField name="WO_sonst">
      <sharedItems containsSemiMixedTypes="0" containsString="0" containsMixedTypes="0" containsNumber="1" containsInteger="1" count="1">
        <n v="0"/>
      </sharedItems>
    </cacheField>
    <cacheField name="PC privat">
      <sharedItems containsSemiMixedTypes="0" containsString="0" containsMixedTypes="0" containsNumber="1" containsInteger="1" count="2">
        <n v="1"/>
        <n v="0"/>
      </sharedItems>
    </cacheField>
    <cacheField name="Standger.">
      <sharedItems containsString="0" containsBlank="1" containsMixedTypes="0" containsNumber="1" containsInteger="1" count="3">
        <n v="1"/>
        <n v="0"/>
        <m/>
      </sharedItems>
    </cacheField>
    <cacheField name="Laptop">
      <sharedItems containsString="0" containsBlank="1" containsMixedTypes="0" containsNumber="1" containsInteger="1" count="3">
        <n v="1"/>
        <n v="0"/>
        <m/>
      </sharedItems>
    </cacheField>
    <cacheField name="PC vorhanden">
      <sharedItems containsSemiMixedTypes="0" containsString="0" containsMixedTypes="0" containsNumber="1" containsInteger="1" count="2">
        <n v="1"/>
        <n v="0"/>
      </sharedItems>
    </cacheField>
    <cacheField name="andere">
      <sharedItems containsSemiMixedTypes="0" containsString="0" containsMixedTypes="0" containsNumber="1" containsInteger="1" count="1">
        <n v="0"/>
      </sharedItems>
    </cacheField>
    <cacheField name="Pg_Text">
      <sharedItems containsString="0" containsBlank="1" containsMixedTypes="0" containsNumber="1" containsInteger="1" count="3">
        <n v="1"/>
        <m/>
        <n v="0"/>
      </sharedItems>
    </cacheField>
    <cacheField name="Pg_Tabk">
      <sharedItems containsString="0" containsBlank="1" containsMixedTypes="0" containsNumber="1" containsInteger="1" count="4">
        <n v="1"/>
        <m/>
        <n v="0"/>
        <n v="2"/>
      </sharedItems>
    </cacheField>
    <cacheField name="Pg_Grafik">
      <sharedItems containsString="0" containsBlank="1" containsMixedTypes="0" containsNumber="1" containsInteger="1" count="3">
        <n v="1"/>
        <n v="0"/>
        <m/>
      </sharedItems>
    </cacheField>
    <cacheField name="Pg_Stat">
      <sharedItems containsString="0" containsBlank="1" containsMixedTypes="0" containsNumber="1" containsInteger="1" count="3">
        <n v="0"/>
        <m/>
        <n v="1"/>
      </sharedItems>
    </cacheField>
    <cacheField name="Pg_InterNet">
      <sharedItems containsString="0" containsBlank="1" containsMixedTypes="0" containsNumber="1" containsInteger="1" count="3">
        <n v="1"/>
        <m/>
        <n v="0"/>
      </sharedItems>
    </cacheField>
    <cacheField name="Arbeit">
      <sharedItems containsString="0" containsBlank="1" containsMixedTypes="0" containsNumber="1" containsInteger="1" count="3">
        <n v="1"/>
        <n v="0"/>
        <m/>
      </sharedItems>
    </cacheField>
    <cacheField name="Einkommen">
      <sharedItems containsString="0" containsBlank="1" containsMixedTypes="0" containsNumber="1" count="13">
        <n v="3"/>
        <n v="4"/>
        <m/>
        <n v="6"/>
        <n v="8"/>
        <n v="12"/>
        <n v="8.5"/>
        <n v="6.5"/>
        <n v="7"/>
        <n v="1.5"/>
        <n v="2"/>
        <n v="5"/>
        <n v="1"/>
      </sharedItems>
    </cacheField>
    <cacheField name="BAF?G">
      <sharedItems containsString="0" containsBlank="1" containsMixedTypes="0" containsNumber="1" containsInteger="1" count="3">
        <n v="0"/>
        <n v="1"/>
        <m/>
      </sharedItems>
    </cacheField>
    <cacheField name="Kn_Text">
      <sharedItems containsSemiMixedTypes="0" containsString="0" containsMixedTypes="0" containsNumber="1" containsInteger="1" count="5">
        <n v="2"/>
        <n v="4"/>
        <n v="3"/>
        <n v="0"/>
        <n v="1"/>
      </sharedItems>
    </cacheField>
    <cacheField name="Kn_Tabk">
      <sharedItems containsString="0" containsBlank="1" containsMixedTypes="0" containsNumber="1" containsInteger="1" count="6">
        <n v="2"/>
        <n v="4"/>
        <n v="1"/>
        <n v="0"/>
        <n v="3"/>
        <m/>
      </sharedItems>
    </cacheField>
    <cacheField name="Kn_Pr?s">
      <sharedItems containsString="0" containsBlank="1" containsMixedTypes="0" containsNumber="1" containsInteger="1" count="6">
        <n v="2"/>
        <n v="1"/>
        <n v="0"/>
        <n v="3"/>
        <n v="4"/>
        <m/>
      </sharedItems>
    </cacheField>
    <cacheField name="Kn_Stat">
      <sharedItems containsString="0" containsBlank="1" containsMixedTypes="0" containsNumber="1" containsInteger="1" count="4">
        <n v="0"/>
        <n v="2"/>
        <n v="1"/>
        <m/>
      </sharedItems>
    </cacheField>
    <cacheField name="Kn_InterNet">
      <sharedItems containsSemiMixedTypes="0" containsString="0" containsMixedTypes="0" containsNumber="1" containsInteger="1" count="5">
        <n v="3"/>
        <n v="4"/>
        <n v="2"/>
        <n v="1"/>
        <n v="0"/>
      </sharedItems>
    </cacheField>
    <cacheField name="Kn_HTML">
      <sharedItems containsString="0" containsBlank="1" containsMixedTypes="0" containsNumber="1" containsInteger="1" count="6">
        <n v="0"/>
        <n v="2"/>
        <n v="1"/>
        <n v="3"/>
        <m/>
        <n v="4"/>
      </sharedItems>
    </cacheField>
    <cacheField name="X-Addition">
      <sharedItems containsSemiMixedTypes="0" containsString="0" containsMixedTypes="0" containsNumber="1" containsInteger="1" count="6">
        <n v="4"/>
        <n v="3"/>
        <n v="0"/>
        <n v="2"/>
        <n v="1"/>
        <n v="5"/>
      </sharedItems>
    </cacheField>
    <cacheField name="X-Formeln">
      <sharedItems containsSemiMixedTypes="0" containsString="0" containsMixedTypes="0" containsNumber="1" containsInteger="1" count="5">
        <n v="1"/>
        <n v="4"/>
        <n v="2"/>
        <n v="0"/>
        <n v="3"/>
      </sharedItems>
    </cacheField>
    <cacheField name="X-formatieren">
      <sharedItems containsSemiMixedTypes="0" containsString="0" containsMixedTypes="0" containsNumber="1" containsInteger="1" count="5">
        <n v="2"/>
        <n v="4"/>
        <n v="1"/>
        <n v="0"/>
        <n v="3"/>
      </sharedItems>
    </cacheField>
    <cacheField name="X-Diagramm">
      <sharedItems containsSemiMixedTypes="0" containsString="0" containsMixedTypes="0" containsNumber="1" containsInteger="1" count="5">
        <n v="1"/>
        <n v="4"/>
        <n v="2"/>
        <n v="0"/>
        <n v="3"/>
      </sharedItems>
    </cacheField>
    <cacheField name="X-Pivot">
      <sharedItems containsSemiMixedTypes="0" containsString="0" containsMixedTypes="0" containsNumber="1" containsInteger="1" count="4">
        <n v="0"/>
        <n v="2"/>
        <n v="1"/>
        <n v="4"/>
      </sharedItems>
    </cacheField>
    <cacheField name="X-Filter">
      <sharedItems containsSemiMixedTypes="0" containsString="0" containsMixedTypes="0" containsNumber="1" containsInteger="1" count="5">
        <n v="2"/>
        <n v="3"/>
        <n v="1"/>
        <n v="0"/>
        <n v="4"/>
      </sharedItems>
    </cacheField>
    <cacheField name="X-Statistik">
      <sharedItems containsSemiMixedTypes="0" containsString="0" containsMixedTypes="0" containsNumber="1" containsInteger="1" count="4">
        <n v="0"/>
        <n v="4"/>
        <n v="2"/>
        <n v="1"/>
      </sharedItems>
    </cacheField>
    <cacheField name="Erw_Praxis">
      <sharedItems containsString="0" containsBlank="1" containsMixedTypes="0" containsNumber="1" containsInteger="1" count="2">
        <n v="0"/>
        <m/>
      </sharedItems>
    </cacheField>
    <cacheField name="Erw_Job">
      <sharedItems containsString="0" containsBlank="1" containsMixedTypes="0" containsNumber="1" containsInteger="1" count="3">
        <n v="0"/>
        <n v="1"/>
        <m/>
      </sharedItems>
    </cacheField>
    <cacheField name="Erw_Inhalt_Wissen">
      <sharedItems containsString="0" containsBlank="1" containsMixedTypes="0" containsNumber="1" containsInteger="1" count="3">
        <n v="1"/>
        <n v="0"/>
        <m/>
      </sharedItems>
    </cacheField>
    <cacheField name="Erw_Allgem">
      <sharedItems containsString="0" containsBlank="1" containsMixedTypes="0" containsNumber="1" containsInteger="1" count="3">
        <n v="0"/>
        <n v="1"/>
        <m/>
      </sharedItems>
    </cacheField>
    <cacheField name="Erw_Abschluss">
      <sharedItems containsString="0" containsBlank="1" containsMixedTypes="0" containsNumber="1" containsInteger="1" count="3">
        <n v="0"/>
        <n v="1"/>
        <m/>
      </sharedItems>
    </cacheField>
    <cacheField name="Erw_Ausland / Sprache">
      <sharedItems containsString="0" containsBlank="1" containsMixedTypes="0" containsNumber="1" containsInteger="1" count="3">
        <n v="0"/>
        <n v="1"/>
        <m/>
      </sharedItems>
    </cacheField>
    <cacheField name="Erw_TEXT">
      <sharedItems containsBlank="1" containsMixedTypes="0" count="24">
        <s v="Grundlgende, gute Ausbildung"/>
        <s v="Sehr gute Vorbereitung auf Berufsleben"/>
        <s v="Europäische Bildung, Weg in sichere Zukunft"/>
        <s v="Gute Bildung, intensives, aber erfüllbares Programm "/>
        <s v="Zusätzliche Vertiefung Rechnungswesen (zur Ausbildung)"/>
        <s v="Erfahrung im Ausland / Sprache"/>
        <s v="Erfahrung (Ausland) und gute Lehrinhalte"/>
        <s v="Internation hoch angesehener Abschluss, weil Ausland"/>
        <s v="Abschluss"/>
        <s v="Gute Berufschancen auf dem deutschen Arbeitsmarkt"/>
        <s v="mehr Wissen anzueignen"/>
        <s v="Wissen aneignen"/>
        <s v="bessere Berufschancen durch das Studium, bessere Sprachkenntnisse, Leute kennen lernen"/>
        <s v="gute Berufschancen"/>
        <s v="sehr hoch"/>
        <s v="Hoher Wissenstand, Sprache verbessern, Erfahrungen sammeln"/>
        <s v="Erfahrungen: Englisch, Was für die Zukunft lernen, auch privat"/>
        <m/>
        <s v="gute Ausbildung im Bereich Wirtschaft und Sprachen"/>
        <s v="gute Berufsperspektive"/>
        <s v="Sprache verbessern, Wirtschaft und Englisch, Berufschancen verbessern"/>
        <s v="Sprachkenntnisse aufbessern, qualifizierter Abschluss zwecks Berufsfindung"/>
        <s v="Bessere berufliche Perspektive durch ES, guten Lebensstandard"/>
        <s v="Dass ich es lerne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elle1"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28:E32"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3"/>
        <item m="1" x="5"/>
        <item h="1" m="1" x="2"/>
        <item x="1"/>
        <item x="0"/>
        <item h="1" m="1" x="4"/>
        <item t="default"/>
      </items>
    </pivotField>
    <pivotField compact="0" outline="0" subtotalTop="0" showAll="0"/>
    <pivotField axis="axisCol" compact="0" outline="0" subtotalTop="0" showAll="0">
      <items count="6">
        <item h="1" x="1"/>
        <item x="2"/>
        <item x="0"/>
        <item x="3"/>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12"/>
  </colFields>
  <colItems count="4">
    <i>
      <x v="1"/>
    </i>
    <i>
      <x v="2"/>
    </i>
    <i>
      <x v="3"/>
    </i>
    <i t="grand">
      <x/>
    </i>
  </colItems>
  <dataFields count="1">
    <dataField name="Mittelwert - Berufsausb." fld="27" subtotal="average" baseField="0" baseItem="0" numFmtId="9"/>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elle12"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D11" firstHeaderRow="1" firstDataRow="2" firstDataCol="1" rowPageCount="1" colPageCount="1"/>
  <pivotFields count="121">
    <pivotField dataField="1" compact="0" outline="0" subtotalTop="0" showAll="0"/>
    <pivotField axis="axisPage" compact="0" outline="0" subtotalTop="0" showAll="0">
      <items count="4">
        <item m="1" x="1"/>
        <item m="1"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m="1" x="7"/>
        <item x="0"/>
        <item x="1"/>
        <item x="2"/>
        <item x="3"/>
        <item x="4"/>
        <item m="1" x="6"/>
        <item m="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1"/>
  </rowFields>
  <rowItems count="6">
    <i>
      <x v="1"/>
    </i>
    <i>
      <x v="2"/>
    </i>
    <i>
      <x v="3"/>
    </i>
    <i>
      <x v="4"/>
    </i>
    <i>
      <x v="5"/>
    </i>
    <i t="grand">
      <x/>
    </i>
  </rowItems>
  <colFields count="1">
    <field x="10"/>
  </colFields>
  <colItems count="3">
    <i>
      <x v="3"/>
    </i>
    <i>
      <x v="4"/>
    </i>
    <i t="grand">
      <x/>
    </i>
  </colItems>
  <pageFields count="1">
    <pageField fld="1" hier="0"/>
  </pageFields>
  <dataFields count="1">
    <dataField name="Anzahl - Nr" fld="0" subtotal="count" showDataAs="percentOfCol" baseField="0" baseItem="0" numFmtId="176"/>
  </dataFields>
  <formats count="8">
    <format dxfId="0">
      <pivotArea outline="0" fieldPosition="0">
        <references count="2">
          <reference field="10" count="0"/>
          <reference field="41" count="1">
            <x v="1"/>
          </reference>
        </references>
      </pivotArea>
    </format>
    <format dxfId="0">
      <pivotArea outline="0" fieldPosition="0">
        <references count="2">
          <reference field="10" count="0"/>
          <reference field="41" count="2">
            <x v="2"/>
            <x v="3"/>
          </reference>
        </references>
      </pivotArea>
    </format>
    <format dxfId="6">
      <pivotArea outline="0" fieldPosition="0" dataOnly="0">
        <references count="1">
          <reference field="41" count="2">
            <x v="2"/>
            <x v="3"/>
          </reference>
        </references>
      </pivotArea>
    </format>
    <format dxfId="7">
      <pivotArea outline="0" fieldPosition="0" dataOnly="0">
        <references count="1">
          <reference field="41" count="2">
            <x v="2"/>
            <x v="3"/>
          </reference>
        </references>
      </pivotArea>
    </format>
    <format dxfId="8">
      <pivotArea outline="0" fieldPosition="0" dataOnly="0">
        <references count="1">
          <reference field="41" count="2">
            <x v="2"/>
            <x v="3"/>
          </reference>
        </references>
      </pivotArea>
    </format>
    <format dxfId="10">
      <pivotArea outline="0" fieldPosition="0">
        <references count="2">
          <reference field="10" count="0"/>
          <reference field="41" count="1">
            <x v="1"/>
          </reference>
        </references>
      </pivotArea>
    </format>
    <format dxfId="9">
      <pivotArea outline="0" fieldPosition="0" dataOnly="0" labelOnly="1">
        <references count="1">
          <reference field="41" count="1">
            <x v="7"/>
          </reference>
        </references>
      </pivotArea>
    </format>
    <format dxfId="0">
      <pivotArea outline="0" fieldPosition="0">
        <references count="2">
          <reference field="10" count="1">
            <x v="4"/>
          </reference>
          <reference field="41" count="1">
            <x v="6"/>
          </reference>
        </references>
      </pivotArea>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elle6"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0:J36" firstHeaderRow="1" firstDataRow="2" firstDataCol="1" rowPageCount="1" colPageCount="1"/>
  <pivotFields count="121">
    <pivotField dataField="1" compact="0" outline="0" subtotalTop="0" showAll="0"/>
    <pivotField axis="axisPage" compact="0" outline="0" subtotalTop="0" showAll="0">
      <items count="4">
        <item m="1" x="1"/>
        <item m="1"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m="1" x="7"/>
        <item x="0"/>
        <item x="1"/>
        <item x="2"/>
        <item x="3"/>
        <item x="4"/>
        <item m="1" x="6"/>
        <item m="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rankBy="0">
      <items count="11">
        <item x="6"/>
        <item x="8"/>
        <item x="2"/>
        <item x="1"/>
        <item x="4"/>
        <item x="3"/>
        <item x="5"/>
        <item x="0"/>
        <item m="1" x="9"/>
        <item h="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1"/>
  </rowFields>
  <rowItems count="5">
    <i>
      <x v="1"/>
    </i>
    <i>
      <x v="2"/>
    </i>
    <i>
      <x v="3"/>
    </i>
    <i>
      <x v="4"/>
    </i>
    <i t="grand">
      <x/>
    </i>
  </rowItems>
  <colFields count="1">
    <field x="57"/>
  </colFields>
  <colItems count="9">
    <i>
      <x/>
    </i>
    <i>
      <x v="1"/>
    </i>
    <i>
      <x v="2"/>
    </i>
    <i>
      <x v="3"/>
    </i>
    <i>
      <x v="4"/>
    </i>
    <i>
      <x v="5"/>
    </i>
    <i>
      <x v="6"/>
    </i>
    <i>
      <x v="7"/>
    </i>
    <i t="grand">
      <x/>
    </i>
  </colItems>
  <pageFields count="1">
    <pageField fld="1" item="2" hier="0"/>
  </pageFields>
  <dataFields count="1">
    <dataField name="Anteil" fld="0" subtotal="count" showDataAs="percentOfCol" baseField="0" baseItem="0" numFmtId="177"/>
  </dataFields>
  <formats count="8">
    <format dxfId="4">
      <pivotArea outline="0" fieldPosition="0"/>
    </format>
    <format dxfId="0">
      <pivotArea outline="0" fieldPosition="0">
        <references count="2">
          <reference field="41" count="1">
            <x v="3"/>
          </reference>
          <reference field="57" count="5">
            <x v="0"/>
            <x v="1"/>
            <x v="2"/>
            <x v="3"/>
            <x v="4"/>
          </reference>
        </references>
      </pivotArea>
    </format>
    <format dxfId="0">
      <pivotArea outline="0" fieldPosition="0">
        <references count="2">
          <reference field="41" count="1">
            <x v="2"/>
          </reference>
          <reference field="57" count="1">
            <x v="5"/>
          </reference>
        </references>
      </pivotArea>
    </format>
    <format dxfId="0">
      <pivotArea outline="0" fieldPosition="0" axis="axisRow" field="41" grandCol="1">
        <references count="1">
          <reference field="41" count="2">
            <x v="2"/>
            <x v="3"/>
          </reference>
        </references>
      </pivotArea>
    </format>
    <format dxfId="0">
      <pivotArea outline="0" fieldPosition="0">
        <references count="2">
          <reference field="41" count="1">
            <x v="2"/>
          </reference>
          <reference field="57" count="1">
            <x v="6"/>
          </reference>
        </references>
      </pivotArea>
    </format>
    <format dxfId="1">
      <pivotArea outline="0" fieldPosition="0">
        <references count="2">
          <reference field="41" count="1">
            <x v="2"/>
          </reference>
          <reference field="57" count="1">
            <x v="2"/>
          </reference>
        </references>
      </pivotArea>
    </format>
    <format dxfId="0">
      <pivotArea outline="0" fieldPosition="0">
        <references count="2">
          <reference field="41" count="1">
            <x v="4"/>
          </reference>
          <reference field="57" count="1">
            <x v="4"/>
          </reference>
        </references>
      </pivotArea>
    </format>
    <format dxfId="0">
      <pivotArea outline="0" fieldPosition="0">
        <references count="2">
          <reference field="41" count="1">
            <x v="4"/>
          </reference>
          <reference field="57" count="1">
            <x v="0"/>
          </reference>
        </references>
      </pivotArea>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elle4"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2:D49"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6">
    <i>
      <x/>
    </i>
    <i i="1">
      <x v="1"/>
    </i>
    <i i="2">
      <x v="2"/>
    </i>
    <i i="3">
      <x v="3"/>
    </i>
    <i i="4">
      <x v="4"/>
    </i>
    <i i="5">
      <x v="5"/>
    </i>
  </rowItems>
  <colFields count="1">
    <field x="10"/>
  </colFields>
  <colItems count="3">
    <i>
      <x v="3"/>
    </i>
    <i>
      <x v="4"/>
    </i>
    <i t="grand">
      <x/>
    </i>
  </colItems>
  <dataFields count="6">
    <dataField name="No?V zu teuer" fld="66" subtotal="average" baseField="0" baseItem="0" numFmtId="2"/>
    <dataField name="No?V zu langsam" fld="67" subtotal="average" baseField="0" baseItem="0" numFmtId="2"/>
    <dataField name="No?V WarteZeit" fld="68" subtotal="average" baseField="0" baseItem="0" numFmtId="2"/>
    <dataField name="No?V Erreichbarkeit" fld="69" subtotal="average" baseField="0" baseItem="0" numFmtId="2"/>
    <dataField name="No?V zu unbequem" fld="70" subtotal="average" baseField="0" baseItem="0" numFmtId="2"/>
    <dataField name="No?V sonst. Gr?nde" fld="71" subtotal="average" baseField="0" baseItem="0" numFmtId="2"/>
  </dataFields>
  <formats count="13">
    <format dxfId="1">
      <pivotArea outline="0" fieldPosition="0">
        <references count="2">
          <reference field="4294967294" count="5">
            <x v="0"/>
            <x v="1"/>
            <x v="2"/>
            <x v="3"/>
            <x v="4"/>
          </reference>
          <reference field="10" count="1">
            <x v="4"/>
          </reference>
        </references>
      </pivotArea>
    </format>
    <format dxfId="0">
      <pivotArea outline="0" fieldPosition="0">
        <references count="2">
          <reference field="4294967294" count="1">
            <x v="2"/>
          </reference>
          <reference field="10" count="0"/>
        </references>
      </pivotArea>
    </format>
    <format dxfId="0">
      <pivotArea outline="0" fieldPosition="0" dataOnly="0" labelOnly="1">
        <references count="1">
          <reference field="4294967294" count="1">
            <x v="2"/>
          </reference>
        </references>
      </pivotArea>
    </format>
    <format dxfId="0">
      <pivotArea outline="0" fieldPosition="0" axis="axisCol" field="10" grandCol="1">
        <references count="1">
          <reference field="4294967294" count="1">
            <x v="2"/>
          </reference>
        </references>
      </pivotArea>
    </format>
    <format dxfId="0">
      <pivotArea outline="0" fieldPosition="0" axis="axisCol" field="10" grandCol="1">
        <references count="1">
          <reference field="4294967294" count="1">
            <x v="1"/>
          </reference>
        </references>
      </pivotArea>
    </format>
    <format dxfId="0">
      <pivotArea outline="0" fieldPosition="0">
        <references count="2">
          <reference field="4294967294" count="1">
            <x v="1"/>
          </reference>
          <reference field="10" count="1">
            <x v="4"/>
          </reference>
        </references>
      </pivotArea>
    </format>
    <format dxfId="0">
      <pivotArea outline="0" fieldPosition="0">
        <references count="2">
          <reference field="4294967294" count="1">
            <x v="1"/>
          </reference>
          <reference field="10" count="1">
            <x v="3"/>
          </reference>
        </references>
      </pivotArea>
    </format>
    <format dxfId="0">
      <pivotArea outline="0" fieldPosition="0" dataOnly="0" labelOnly="1">
        <references count="1">
          <reference field="4294967294" count="1">
            <x v="1"/>
          </reference>
        </references>
      </pivotArea>
    </format>
    <format dxfId="1">
      <pivotArea outline="0" fieldPosition="0">
        <references count="2">
          <reference field="4294967294" count="1">
            <x v="3"/>
          </reference>
          <reference field="10" count="1">
            <x v="3"/>
          </reference>
        </references>
      </pivotArea>
    </format>
    <format dxfId="0">
      <pivotArea outline="0" fieldPosition="0" dataOnly="0" labelOnly="1">
        <references count="1">
          <reference field="4294967294" count="1">
            <x v="4"/>
          </reference>
        </references>
      </pivotArea>
    </format>
    <format dxfId="1">
      <pivotArea outline="0" fieldPosition="0">
        <references count="1">
          <reference field="4294967294" count="1">
            <x v="4"/>
          </reference>
        </references>
      </pivotArea>
    </format>
    <format dxfId="0">
      <pivotArea outline="0" fieldPosition="0">
        <references count="2">
          <reference field="4294967294" count="1">
            <x v="5"/>
          </reference>
          <reference field="10" count="1">
            <x v="3"/>
          </reference>
        </references>
      </pivotArea>
    </format>
    <format dxfId="0">
      <pivotArea outline="0" fieldPosition="0" axis="axisCol" field="10" grandCol="1">
        <references count="1">
          <reference field="4294967294" count="1">
            <x v="5"/>
          </reference>
        </references>
      </pivotArea>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elle13"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54:J61"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rankBy="0">
      <items count="11">
        <item x="6"/>
        <item x="8"/>
        <item x="2"/>
        <item x="1"/>
        <item x="4"/>
        <item x="3"/>
        <item x="5"/>
        <item x="0"/>
        <item m="1" x="9"/>
        <item h="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6">
    <i>
      <x/>
    </i>
    <i i="1">
      <x v="1"/>
    </i>
    <i i="2">
      <x v="2"/>
    </i>
    <i i="3">
      <x v="3"/>
    </i>
    <i i="4">
      <x v="4"/>
    </i>
    <i i="5">
      <x v="5"/>
    </i>
  </rowItems>
  <colFields count="1">
    <field x="57"/>
  </colFields>
  <colItems count="9">
    <i>
      <x/>
    </i>
    <i>
      <x v="1"/>
    </i>
    <i>
      <x v="2"/>
    </i>
    <i>
      <x v="3"/>
    </i>
    <i>
      <x v="4"/>
    </i>
    <i>
      <x v="5"/>
    </i>
    <i>
      <x v="6"/>
    </i>
    <i>
      <x v="7"/>
    </i>
    <i t="grand">
      <x/>
    </i>
  </colItems>
  <dataFields count="6">
    <dataField name="No?V zu teuer" fld="66" subtotal="average" baseField="0" baseItem="0" numFmtId="2"/>
    <dataField name="No?V zu langsam" fld="67" subtotal="average" baseField="0" baseItem="0" numFmtId="2"/>
    <dataField name="No?V WarteZeit" fld="68" subtotal="average" baseField="0" baseItem="0" numFmtId="2"/>
    <dataField name="No?V Erreichbarkeit" fld="69" subtotal="average" baseField="0" baseItem="0" numFmtId="2"/>
    <dataField name="No?V zu unbequem" fld="70" subtotal="average" baseField="0" baseItem="0" numFmtId="2"/>
    <dataField name="No?V sonst. Gr?nde" fld="71" subtotal="average" baseField="0" baseItem="0" numFmtId="2"/>
  </dataFields>
  <formats count="11">
    <format dxfId="1">
      <pivotArea outline="0" fieldPosition="0" grandCol="1"/>
    </format>
    <format dxfId="0">
      <pivotArea outline="0" fieldPosition="0" axis="axisCol" field="57" grandCol="1">
        <references count="1">
          <reference field="4294967294" count="1">
            <x v="2"/>
          </reference>
        </references>
      </pivotArea>
    </format>
    <format dxfId="0">
      <pivotArea outline="0" fieldPosition="0" axis="axisCol" field="57" grandCol="1">
        <references count="1">
          <reference field="4294967294" count="1">
            <x v="1"/>
          </reference>
        </references>
      </pivotArea>
    </format>
    <format dxfId="1">
      <pivotArea outline="0" fieldPosition="0">
        <references count="1">
          <reference field="57" count="0"/>
        </references>
      </pivotArea>
    </format>
    <format dxfId="0">
      <pivotArea outline="0" fieldPosition="0">
        <references count="2">
          <reference field="4294967294" count="1">
            <x v="5"/>
          </reference>
          <reference field="57" count="1">
            <x v="0"/>
          </reference>
        </references>
      </pivotArea>
    </format>
    <format dxfId="0">
      <pivotArea outline="0" fieldPosition="0">
        <references count="2">
          <reference field="4294967294" count="2">
            <x v="1"/>
            <x v="2"/>
          </reference>
          <reference field="57" count="1">
            <x v="1"/>
          </reference>
        </references>
      </pivotArea>
    </format>
    <format dxfId="0">
      <pivotArea outline="0" fieldPosition="0">
        <references count="2">
          <reference field="4294967294" count="1">
            <x v="1"/>
          </reference>
          <reference field="57" count="1">
            <x v="2"/>
          </reference>
        </references>
      </pivotArea>
    </format>
    <format dxfId="0">
      <pivotArea outline="0" fieldPosition="0">
        <references count="2">
          <reference field="4294967294" count="2">
            <x v="1"/>
            <x v="2"/>
          </reference>
          <reference field="57" count="1">
            <x v="4"/>
          </reference>
        </references>
      </pivotArea>
    </format>
    <format dxfId="0">
      <pivotArea outline="0" fieldPosition="0">
        <references count="2">
          <reference field="4294967294" count="2">
            <x v="1"/>
            <x v="2"/>
          </reference>
          <reference field="57" count="1">
            <x v="5"/>
          </reference>
        </references>
      </pivotArea>
    </format>
    <format dxfId="0">
      <pivotArea outline="0" fieldPosition="0">
        <references count="2">
          <reference field="4294967294" count="1">
            <x v="2"/>
          </reference>
          <reference field="57" count="1">
            <x v="6"/>
          </reference>
        </references>
      </pivotArea>
    </format>
    <format dxfId="0">
      <pivotArea outline="0" fieldPosition="0">
        <references count="2">
          <reference field="4294967294" count="1">
            <x v="1"/>
          </reference>
          <reference field="57" count="1">
            <x v="7"/>
          </reference>
        </references>
      </pivotArea>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le3"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F47:H56" firstHeaderRow="1" firstDataRow="2" firstDataCol="1" rowPageCount="1" colPageCount="1"/>
  <pivotFields count="121">
    <pivotField compact="0" outline="0" subtotalTop="0" showAll="0"/>
    <pivotField axis="axisCol" compact="0" outline="0" subtotalTop="0" showAll="0">
      <items count="4">
        <item m="1" x="1"/>
        <item m="1" x="2"/>
        <item x="0"/>
        <item t="default"/>
      </items>
    </pivotField>
    <pivotField compact="0" outline="0" subtotalTop="0" showAll="0"/>
    <pivotField axis="axisPage" compact="0" outline="0" subtotalTop="0" showAll="0">
      <items count="3">
        <item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8">
    <i>
      <x/>
    </i>
    <i i="1">
      <x v="1"/>
    </i>
    <i i="2">
      <x v="2"/>
    </i>
    <i i="3">
      <x v="3"/>
    </i>
    <i i="4">
      <x v="4"/>
    </i>
    <i i="5">
      <x v="5"/>
    </i>
    <i i="6">
      <x v="6"/>
    </i>
    <i i="7">
      <x v="7"/>
    </i>
  </rowItems>
  <colFields count="1">
    <field x="1"/>
  </colFields>
  <colItems count="2">
    <i>
      <x v="2"/>
    </i>
    <i t="grand">
      <x/>
    </i>
  </colItems>
  <pageFields count="1">
    <pageField fld="3" hier="0"/>
  </pageFields>
  <dataFields count="8">
    <dataField name="Mittelwert - Auf_Schule" fld="72" subtotal="average" baseField="0" baseItem="0"/>
    <dataField name="Mittelwert - Auf_StF?hrer" fld="73" subtotal="average" baseField="0" baseItem="0"/>
    <dataField name="Mittelwert - Auf_HSB" fld="74" subtotal="average" baseField="0" baseItem="0"/>
    <dataField name="Mittelwert - Auf_Werb" fld="75" subtotal="average" baseField="0" baseItem="0"/>
    <dataField name="Mittelwert - Auf_Medien" fld="76" subtotal="average" baseField="0" baseItem="0"/>
    <dataField name="Mittelwert - Auf_WWW" fld="77" subtotal="average" baseField="0" baseItem="0"/>
    <dataField name="Mittelwert von andereStud" fld="78" subtotal="average" baseField="0" baseItem="0"/>
    <dataField name="Mittelwert von Sonstig" fld="79" subtotal="average" baseField="0" baseItem="0"/>
  </dataFields>
  <formats count="4">
    <format dxfId="2">
      <pivotArea outline="0" fieldPosition="0"/>
    </format>
    <format dxfId="0">
      <pivotArea outline="0" fieldPosition="0" axis="axisCol" field="10">
        <references count="1">
          <reference field="4294967294" count="1">
            <x v="5"/>
          </reference>
        </references>
      </pivotArea>
    </format>
    <format dxfId="0">
      <pivotArea outline="0" fieldPosition="0" axis="axisCol" field="10">
        <references count="1">
          <reference field="4294967294" count="2">
            <x v="0"/>
            <x v="1"/>
          </reference>
        </references>
      </pivotArea>
    </format>
    <format dxfId="0">
      <pivotArea outline="0" fieldPosition="0">
        <references count="1">
          <reference field="4294967294" count="1">
            <x v="6"/>
          </reference>
        </references>
      </pivotArea>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le2"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4:I10" firstHeaderRow="1" firstDataRow="2" firstDataCol="1"/>
  <pivotFields count="121">
    <pivotField dataField="1" compact="0" outline="0" subtotalTop="0" showAll="0"/>
    <pivotField axis="axisCol" compact="0" outline="0" subtotalTop="0" showAll="0">
      <items count="4">
        <item m="1" x="1"/>
        <item m="1"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5"/>
        <item x="0"/>
        <item m="1" x="8"/>
        <item x="3"/>
        <item x="1"/>
        <item h="1" m="1" x="4"/>
        <item x="2"/>
        <item h="1" m="1" x="6"/>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1"/>
  </colFields>
  <colItems count="2">
    <i>
      <x v="2"/>
    </i>
    <i t="grand">
      <x/>
    </i>
  </colItems>
  <dataFields count="1">
    <dataField name="Anzahl - Nr" fld="0" subtotal="count" showDataAs="percentOfCol" baseField="0" baseItem="0" numFmtId="176"/>
  </dataFields>
  <formats count="2">
    <format dxfId="0">
      <pivotArea outline="0" fieldPosition="0" dataOnly="0">
        <references count="1">
          <reference field="81" count="1">
            <x v="1"/>
          </reference>
        </references>
      </pivotArea>
    </format>
    <format dxfId="0">
      <pivotArea outline="0" fieldPosition="0" dataOnly="0">
        <references count="1">
          <reference field="81" count="1">
            <x v="6"/>
          </reference>
        </references>
      </pivotArea>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Pivot-Tabelle12"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7:D56"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h="1" m="1" x="4"/>
        <item m="1" x="3"/>
        <item m="1" x="5"/>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8">
    <i>
      <x/>
    </i>
    <i i="1">
      <x v="1"/>
    </i>
    <i i="2">
      <x v="2"/>
    </i>
    <i i="3">
      <x v="3"/>
    </i>
    <i i="4">
      <x v="4"/>
    </i>
    <i i="5">
      <x v="5"/>
    </i>
    <i i="6">
      <x v="6"/>
    </i>
    <i i="7">
      <x v="7"/>
    </i>
  </rowItems>
  <colFields count="1">
    <field x="10"/>
  </colFields>
  <colItems count="3">
    <i>
      <x v="3"/>
    </i>
    <i>
      <x v="4"/>
    </i>
    <i t="grand">
      <x/>
    </i>
  </colItems>
  <dataFields count="8">
    <dataField name="Mittelwert - Auf_Schule" fld="72" subtotal="average" baseField="0" baseItem="0"/>
    <dataField name="Mittelwert - Auf_StF?hrer" fld="73" subtotal="average" baseField="0" baseItem="0"/>
    <dataField name="Mittelwert - Auf_HSB" fld="74" subtotal="average" baseField="0" baseItem="0"/>
    <dataField name="Mittelwert - Auf_Werb" fld="75" subtotal="average" baseField="0" baseItem="0"/>
    <dataField name="Mittelwert - Auf_Medien" fld="76" subtotal="average" baseField="0" baseItem="0"/>
    <dataField name="Mittelwert - Auf_WWW" fld="77" subtotal="average" baseField="0" baseItem="0"/>
    <dataField name="Mittelwert von andereStud" fld="78" subtotal="average" baseField="0" baseItem="0"/>
    <dataField name="Mittelwert von Sonstig" fld="79" subtotal="average" baseField="0" baseItem="0"/>
  </dataFields>
  <formats count="7">
    <format dxfId="2">
      <pivotArea outline="0" fieldPosition="0"/>
    </format>
    <format dxfId="0">
      <pivotArea outline="0" fieldPosition="0" axis="axisCol" field="10" grandCol="1">
        <references count="1">
          <reference field="4294967294" count="1">
            <x v="5"/>
          </reference>
        </references>
      </pivotArea>
    </format>
    <format dxfId="0">
      <pivotArea outline="0" fieldPosition="0" axis="axisCol" field="10" grandCol="1">
        <references count="1">
          <reference field="4294967294" count="2">
            <x v="0"/>
            <x v="1"/>
          </reference>
        </references>
      </pivotArea>
    </format>
    <format dxfId="0">
      <pivotArea outline="0" fieldPosition="0">
        <references count="2">
          <reference field="4294967294" count="1">
            <x v="5"/>
          </reference>
          <reference field="10" count="1">
            <x v="3"/>
          </reference>
        </references>
      </pivotArea>
    </format>
    <format dxfId="0">
      <pivotArea outline="0" fieldPosition="0">
        <references count="2">
          <reference field="4294967294" count="1">
            <x v="5"/>
          </reference>
          <reference field="10" count="1">
            <x v="4"/>
          </reference>
        </references>
      </pivotArea>
    </format>
    <format dxfId="0">
      <pivotArea outline="0" fieldPosition="0">
        <references count="1">
          <reference field="4294967294" count="1">
            <x v="6"/>
          </reference>
        </references>
      </pivotArea>
    </format>
    <format dxfId="0">
      <pivotArea outline="0" fieldPosition="0">
        <references count="2">
          <reference field="4294967294" count="1">
            <x v="1"/>
          </reference>
          <reference field="10" count="1">
            <x v="4"/>
          </reference>
        </references>
      </pivotArea>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Pivot-Tabelle10"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59:D64"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h="1" m="1" x="4"/>
        <item m="1" x="3"/>
        <item m="1" x="5"/>
        <item x="0"/>
        <item x="1"/>
        <item m="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4">
    <i>
      <x/>
    </i>
    <i i="1">
      <x v="1"/>
    </i>
    <i i="2">
      <x v="2"/>
    </i>
    <i i="3">
      <x v="3"/>
    </i>
  </rowItems>
  <colFields count="1">
    <field x="10"/>
  </colFields>
  <colItems count="3">
    <i>
      <x v="3"/>
    </i>
    <i>
      <x v="4"/>
    </i>
    <i t="grand">
      <x/>
    </i>
  </colItems>
  <dataFields count="4">
    <dataField name="Mittelwert - Erw_Praxis" fld="114" subtotal="average" baseField="0" baseItem="0"/>
    <dataField name="Mittelwert - Erw_Job" fld="115" subtotal="average" baseField="0" baseItem="0" numFmtId="9"/>
    <dataField name="Mittelwert - Erw_Abschluss" fld="118" subtotal="average" baseField="0" baseItem="0"/>
    <dataField name="Mittelwert - Erw_Inhalt_Wissen" fld="116" subtotal="average" baseField="0" baseItem="0"/>
  </dataFields>
  <formats count="10">
    <format dxfId="11">
      <pivotArea outline="0" fieldPosition="0"/>
    </format>
    <format dxfId="12">
      <pivotArea outline="0" fieldPosition="0"/>
    </format>
    <format dxfId="13">
      <pivotArea outline="0" fieldPosition="0"/>
    </format>
    <format dxfId="14">
      <pivotArea outline="0" fieldPosition="0"/>
    </format>
    <format dxfId="3">
      <pivotArea outline="0" fieldPosition="0"/>
    </format>
    <format dxfId="0">
      <pivotArea outline="0" fieldPosition="0" axis="axisCol" field="10" grandCol="1">
        <references count="2">
          <reference field="4294967294" count="1">
            <x v="1"/>
          </reference>
          <reference field="10" count="1">
            <x v="4"/>
          </reference>
        </references>
      </pivotArea>
    </format>
    <format dxfId="0">
      <pivotArea outline="0" fieldPosition="0">
        <references count="2">
          <reference field="4294967294" count="1">
            <x v="1"/>
          </reference>
          <reference field="10" count="1">
            <x v="3"/>
          </reference>
        </references>
      </pivotArea>
    </format>
    <format dxfId="1">
      <pivotArea outline="0" fieldPosition="0">
        <references count="2">
          <reference field="4294967294" count="1">
            <x v="0"/>
          </reference>
          <reference field="10" count="1">
            <x v="4"/>
          </reference>
        </references>
      </pivotArea>
    </format>
    <format dxfId="0">
      <pivotArea outline="0" fieldPosition="0">
        <references count="2">
          <reference field="4294967294" count="1">
            <x v="2"/>
          </reference>
          <reference field="10" count="1">
            <x v="4"/>
          </reference>
        </references>
      </pivotArea>
    </format>
    <format dxfId="0">
      <pivotArea outline="0" fieldPosition="0">
        <references count="2">
          <reference field="4294967294" count="1">
            <x v="3"/>
          </reference>
          <reference field="10" count="0"/>
        </references>
      </pivotArea>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Pivot-Tabelle9"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6:J42" firstHeaderRow="1" firstDataRow="2" firstDataCol="1"/>
  <pivotFields count="12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11">
        <item x="6"/>
        <item x="8"/>
        <item x="2"/>
        <item x="1"/>
        <item x="4"/>
        <item x="3"/>
        <item x="5"/>
        <item x="0"/>
        <item h="1" x="7"/>
        <item m="1"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5"/>
        <item x="0"/>
        <item m="1" x="8"/>
        <item x="3"/>
        <item x="1"/>
        <item h="1" m="1" x="4"/>
        <item x="2"/>
        <item h="1" m="1" x="6"/>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57"/>
  </colFields>
  <colItems count="9">
    <i>
      <x/>
    </i>
    <i>
      <x v="1"/>
    </i>
    <i>
      <x v="2"/>
    </i>
    <i>
      <x v="3"/>
    </i>
    <i>
      <x v="4"/>
    </i>
    <i>
      <x v="5"/>
    </i>
    <i>
      <x v="6"/>
    </i>
    <i>
      <x v="7"/>
    </i>
    <i t="grand">
      <x/>
    </i>
  </colItems>
  <dataFields count="1">
    <dataField name="Anzahl - Nr" fld="0" subtotal="count" showDataAs="percentOfCol" baseField="0" baseItem="0" numFmtId="176"/>
  </dataFields>
  <pivotTableStyleInfo showRowHeaders="1" showColHeaders="1" showRowStripes="0" showColStripes="0" showLastColumn="1"/>
</pivotTableDefinition>
</file>

<file path=xl/pivotTables/pivotTable19.xml><?xml version="1.0" encoding="utf-8"?>
<pivotTableDefinition xmlns="http://schemas.openxmlformats.org/spreadsheetml/2006/main" name="Pivot-Tabelle7"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D10" firstHeaderRow="1" firstDataRow="2" firstDataCol="1" rowPageCount="1" colPageCount="1"/>
  <pivotFields count="121">
    <pivotField dataField="1" compact="0" outline="0" subtotalTop="0" showAll="0"/>
    <pivotField axis="axisPage" compact="0" outline="0" subtotalTop="0" showAll="0">
      <items count="4">
        <item m="1" x="1"/>
        <item m="1"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5"/>
        <item x="0"/>
        <item m="1" x="8"/>
        <item x="3"/>
        <item x="1"/>
        <item h="1" m="1" x="4"/>
        <item x="2"/>
        <item h="1" m="1" x="6"/>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10"/>
  </colFields>
  <colItems count="3">
    <i>
      <x v="3"/>
    </i>
    <i>
      <x v="4"/>
    </i>
    <i t="grand">
      <x/>
    </i>
  </colItems>
  <pageFields count="1">
    <pageField fld="1" hier="0"/>
  </pageFields>
  <dataFields count="1">
    <dataField name="Anzahl - Nr" fld="0" subtotal="count" showDataAs="percentOfCol" baseField="0" baseItem="0" numFmtId="176"/>
  </dataFields>
  <formats count="9">
    <format dxfId="0">
      <pivotArea outline="0" fieldPosition="0" dataOnly="0">
        <references count="1">
          <reference field="81" count="1">
            <x v="1"/>
          </reference>
        </references>
      </pivotArea>
    </format>
    <format dxfId="0">
      <pivotArea outline="0" fieldPosition="0" dataOnly="0">
        <references count="1">
          <reference field="81" count="1">
            <x v="6"/>
          </reference>
        </references>
      </pivotArea>
    </format>
    <format dxfId="10">
      <pivotArea outline="0" fieldPosition="0">
        <references count="2">
          <reference field="10" count="0"/>
          <reference field="81" count="1">
            <x v="1"/>
          </reference>
        </references>
      </pivotArea>
    </format>
    <format dxfId="10">
      <pivotArea outline="0" fieldPosition="0">
        <references count="2">
          <reference field="10" count="0"/>
          <reference field="81" count="1">
            <x v="6"/>
          </reference>
        </references>
      </pivotArea>
    </format>
    <format dxfId="1">
      <pivotArea outline="0" fieldPosition="0">
        <references count="2">
          <reference field="10" count="1">
            <x v="3"/>
          </reference>
          <reference field="81" count="1">
            <x v="6"/>
          </reference>
        </references>
      </pivotArea>
    </format>
    <format dxfId="1">
      <pivotArea outline="0" fieldPosition="0">
        <references count="2">
          <reference field="10" count="1">
            <x v="3"/>
          </reference>
          <reference field="81" count="1">
            <x v="6"/>
          </reference>
        </references>
      </pivotArea>
    </format>
    <format dxfId="0">
      <pivotArea outline="0" fieldPosition="0">
        <references count="2">
          <reference field="10" count="1">
            <x v="3"/>
          </reference>
          <reference field="81" count="1">
            <x v="4"/>
          </reference>
        </references>
      </pivotArea>
    </format>
    <format dxfId="10">
      <pivotArea outline="0" fieldPosition="0">
        <references count="2">
          <reference field="10" count="1">
            <x v="3"/>
          </reference>
          <reference field="81" count="1">
            <x v="4"/>
          </reference>
        </references>
      </pivotArea>
    </format>
    <format dxfId="1">
      <pivotArea outline="0" fieldPosition="0">
        <references count="2">
          <reference field="10" count="1">
            <x v="3"/>
          </reference>
          <reference field="81"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elle2"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E7" firstHeaderRow="1" firstDataRow="2" firstDataCol="1"/>
  <pivotFields count="12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3"/>
        <item m="1" x="5"/>
        <item h="1" m="1" x="2"/>
        <item x="1"/>
        <item x="0"/>
        <item h="1" m="1" x="4"/>
        <item t="default"/>
      </items>
    </pivotField>
    <pivotField compact="0" outline="0" subtotalTop="0" showAll="0"/>
    <pivotField axis="axisCol" compact="0" outline="0" subtotalTop="0" showAll="0">
      <items count="6">
        <item h="1" x="1"/>
        <item x="2"/>
        <item x="0"/>
        <item x="3"/>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12"/>
  </colFields>
  <colItems count="4">
    <i>
      <x v="1"/>
    </i>
    <i>
      <x v="2"/>
    </i>
    <i>
      <x v="3"/>
    </i>
    <i t="grand">
      <x/>
    </i>
  </colItems>
  <dataFields count="1">
    <dataField name="Anzahl - Nr" fld="0" subtotal="count" baseField="0" baseItem="0"/>
  </dataFields>
  <formats count="1">
    <format dxfId="0">
      <pivotArea outline="0" fieldPosition="0" grandCol="1" grandRow="1"/>
    </format>
  </formats>
  <pivotTableStyleInfo showRowHeaders="1" showColHeaders="1" showRowStripes="0" showColStripes="0" showLastColumn="1"/>
</pivotTableDefinition>
</file>

<file path=xl/pivotTables/pivotTable20.xml><?xml version="1.0" encoding="utf-8"?>
<pivotTableDefinition xmlns="http://schemas.openxmlformats.org/spreadsheetml/2006/main" name="Pivot-Tabelle14"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4:E20" firstHeaderRow="1" firstDataRow="2" firstDataCol="1"/>
  <pivotFields count="12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6">
        <item h="1" x="1"/>
        <item x="2"/>
        <item x="0"/>
        <item x="3"/>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5"/>
        <item x="0"/>
        <item m="1" x="8"/>
        <item x="3"/>
        <item x="1"/>
        <item h="1" m="1" x="4"/>
        <item x="2"/>
        <item h="1" m="1" x="6"/>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12"/>
  </colFields>
  <colItems count="4">
    <i>
      <x v="1"/>
    </i>
    <i>
      <x v="2"/>
    </i>
    <i>
      <x v="3"/>
    </i>
    <i t="grand">
      <x/>
    </i>
  </colItems>
  <dataFields count="1">
    <dataField name="Anzahl - Nr" fld="0" subtotal="count" showDataAs="percentOfCol" baseField="0" baseItem="0" numFmtId="176"/>
  </dataFields>
  <formats count="5">
    <format dxfId="0">
      <pivotArea outline="0" fieldPosition="0">
        <references count="2">
          <reference field="12" count="0"/>
          <reference field="81" count="1">
            <x v="1"/>
          </reference>
        </references>
      </pivotArea>
    </format>
    <format dxfId="0">
      <pivotArea outline="0" fieldPosition="0">
        <references count="2">
          <reference field="12" count="0"/>
          <reference field="81" count="1">
            <x v="6"/>
          </reference>
        </references>
      </pivotArea>
    </format>
    <format dxfId="0">
      <pivotArea outline="0" fieldPosition="0" dataOnly="0" labelOnly="1">
        <references count="1">
          <reference field="81" count="1">
            <x v="6"/>
          </reference>
        </references>
      </pivotArea>
    </format>
    <format dxfId="0">
      <pivotArea outline="0" fieldPosition="0" axis="axisRow" field="81" grandCol="1">
        <references count="1">
          <reference field="81" count="1">
            <x v="6"/>
          </reference>
        </references>
      </pivotArea>
    </format>
    <format dxfId="0">
      <pivotArea outline="0" fieldPosition="0" axis="axisRow" field="81" grandCol="1">
        <references count="1">
          <reference field="81" count="1">
            <x v="1"/>
          </reference>
        </references>
      </pivotArea>
    </format>
  </formats>
  <pivotTableStyleInfo showRowHeaders="1" showColHeaders="1" showRowStripes="0" showColStripes="0" showLastColumn="1"/>
</pivotTableDefinition>
</file>

<file path=xl/pivotTables/pivotTable21.xml><?xml version="1.0" encoding="utf-8"?>
<pivotTableDefinition xmlns="http://schemas.openxmlformats.org/spreadsheetml/2006/main" name="Pivot-Tabelle15"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24:D30" firstHeaderRow="1" firstDataRow="2" firstDataCol="1"/>
  <pivotFields count="12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6">
        <item h="1" m="1" x="3"/>
        <item x="0"/>
        <item x="1"/>
        <item m="1" x="2"/>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5"/>
        <item x="0"/>
        <item m="1" x="8"/>
        <item x="3"/>
        <item x="1"/>
        <item h="1" m="1" x="4"/>
        <item x="2"/>
        <item h="1" m="1" x="6"/>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26"/>
  </colFields>
  <colItems count="3">
    <i>
      <x v="1"/>
    </i>
    <i>
      <x v="2"/>
    </i>
    <i t="grand">
      <x/>
    </i>
  </colItems>
  <dataFields count="1">
    <dataField name="Anzahl - Nr" fld="0" subtotal="count" showDataAs="percentOfCol" baseField="0" baseItem="0" numFmtId="176"/>
  </dataFields>
  <formats count="4">
    <format dxfId="0">
      <pivotArea outline="0" fieldPosition="0">
        <references count="2">
          <reference field="26" count="0"/>
          <reference field="81" count="1">
            <x v="6"/>
          </reference>
        </references>
      </pivotArea>
    </format>
    <format dxfId="0">
      <pivotArea outline="0" fieldPosition="0" axis="axisRow" field="81" grandCol="1">
        <references count="1">
          <reference field="81" count="1">
            <x v="6"/>
          </reference>
        </references>
      </pivotArea>
    </format>
    <format dxfId="0">
      <pivotArea outline="0" fieldPosition="0" dataOnly="0" labelOnly="1">
        <references count="1">
          <reference field="81" count="1">
            <x v="6"/>
          </reference>
        </references>
      </pivotArea>
    </format>
    <format dxfId="1">
      <pivotArea outline="0" fieldPosition="0">
        <references count="2">
          <reference field="26" count="1">
            <x v="1"/>
          </reference>
          <reference field="81" count="1">
            <x v="1"/>
          </reference>
        </references>
      </pivotArea>
    </format>
  </formats>
  <pivotTableStyleInfo showRowHeaders="1" showColHeaders="1" showRowStripes="0" showColStripes="0" showLastColumn="1"/>
</pivotTableDefinition>
</file>

<file path=xl/pivotTables/pivotTable22.xml><?xml version="1.0" encoding="utf-8"?>
<pivotTableDefinition xmlns="http://schemas.openxmlformats.org/spreadsheetml/2006/main" name="PivotTable4"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H13:J18" firstHeaderRow="1" firstDataRow="2" firstDataCol="1"/>
  <pivotFields count="121">
    <pivotField compact="0" outline="0" subtotalTop="0" showAll="0"/>
    <pivotField axis="axisCol" compact="0" outline="0" subtotalTop="0" showAll="0">
      <items count="4">
        <item m="1" x="1"/>
        <item m="1"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4">
    <i>
      <x/>
    </i>
    <i i="1">
      <x v="1"/>
    </i>
    <i i="2">
      <x v="2"/>
    </i>
    <i i="3">
      <x v="3"/>
    </i>
  </rowItems>
  <colFields count="1">
    <field x="1"/>
  </colFields>
  <colItems count="2">
    <i>
      <x v="2"/>
    </i>
    <i t="grand">
      <x/>
    </i>
  </colItems>
  <dataFields count="4">
    <dataField name="Mittelwert - PC privat" fld="88" subtotal="average" baseField="0" baseItem="0"/>
    <dataField name="Mittelwert - Standger." fld="89" subtotal="average" baseField="0" baseItem="0"/>
    <dataField name="Mittelwert - Laptop" fld="90" subtotal="average" baseField="0" baseItem="0"/>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23.xml><?xml version="1.0" encoding="utf-8"?>
<pivotTableDefinition xmlns="http://schemas.openxmlformats.org/spreadsheetml/2006/main" name="PivotTable3"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H4:K9"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5"/>
        <item m="1" x="7"/>
        <item x="1"/>
        <item m="1" x="4"/>
        <item x="0"/>
        <item m="1" x="6"/>
        <item x="2"/>
        <item m="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2"/>
    </i>
    <i>
      <x v="4"/>
    </i>
    <i>
      <x v="6"/>
    </i>
    <i t="grand">
      <x/>
    </i>
  </rowItems>
  <colFields count="1">
    <field x="10"/>
  </colFields>
  <colItems count="3">
    <i>
      <x v="3"/>
    </i>
    <i>
      <x v="4"/>
    </i>
    <i t="grand">
      <x/>
    </i>
  </colItems>
  <dataFields count="1">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24.xml><?xml version="1.0" encoding="utf-8"?>
<pivotTableDefinition xmlns="http://schemas.openxmlformats.org/spreadsheetml/2006/main" name="Pivot-Tabelle14"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4:D52"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7">
    <i>
      <x/>
    </i>
    <i i="1">
      <x v="1"/>
    </i>
    <i i="2">
      <x v="2"/>
    </i>
    <i i="3">
      <x v="3"/>
    </i>
    <i i="4">
      <x v="4"/>
    </i>
    <i i="5">
      <x v="5"/>
    </i>
    <i i="6">
      <x v="6"/>
    </i>
  </rowItems>
  <colFields count="1">
    <field x="10"/>
  </colFields>
  <colItems count="3">
    <i>
      <x v="3"/>
    </i>
    <i>
      <x v="4"/>
    </i>
    <i t="grand">
      <x/>
    </i>
  </colItems>
  <dataFields count="7">
    <dataField name="Mittelwert - X-Addition" fld="107" subtotal="average" baseField="0" baseItem="0"/>
    <dataField name="Mittelwert - X-Formeln" fld="108" subtotal="average" baseField="0" baseItem="0"/>
    <dataField name="Mittelwert - X-formatieren" fld="109" subtotal="average" baseField="0" baseItem="0"/>
    <dataField name="Mittelwert - X-Diagramm" fld="110" subtotal="average" baseField="0" baseItem="0"/>
    <dataField name="Mittelwert - X-Pivot" fld="111" subtotal="average" baseField="0" baseItem="0"/>
    <dataField name="Mittelwert - X-Filter" fld="112" subtotal="average" baseField="0" baseItem="0"/>
    <dataField name="Mittelwert - X-Statistik" fld="113" subtotal="average" baseField="0" baseItem="0"/>
  </dataFields>
  <formats count="8">
    <format dxfId="3">
      <pivotArea outline="0" fieldPosition="0"/>
    </format>
    <format dxfId="15">
      <pivotArea outline="0" fieldPosition="0"/>
    </format>
    <format dxfId="0">
      <pivotArea outline="0" fieldPosition="0" axis="axisCol" field="10" grandCol="1">
        <references count="1">
          <reference field="4294967294" count="1">
            <x v="0"/>
          </reference>
        </references>
      </pivotArea>
    </format>
    <format dxfId="0">
      <pivotArea outline="0" fieldPosition="0" axis="axisCol" field="10" grandCol="1">
        <references count="1">
          <reference field="4294967294" count="1">
            <x v="2"/>
          </reference>
        </references>
      </pivotArea>
    </format>
    <format dxfId="1">
      <pivotArea outline="0" fieldPosition="0">
        <references count="1">
          <reference field="4294967294" count="4">
            <x v="0"/>
            <x v="1"/>
            <x v="2"/>
            <x v="3"/>
          </reference>
        </references>
      </pivotArea>
    </format>
    <format dxfId="0">
      <pivotArea outline="0" fieldPosition="0">
        <references count="1">
          <reference field="4294967294" count="4">
            <x v="0"/>
            <x v="1"/>
            <x v="2"/>
            <x v="3"/>
          </reference>
        </references>
      </pivotArea>
    </format>
    <format dxfId="0">
      <pivotArea outline="0" fieldPosition="0" axis="axisCol" field="10" grandCol="1">
        <references count="1">
          <reference field="4294967294" count="1">
            <x v="3"/>
          </reference>
        </references>
      </pivotArea>
    </format>
    <format dxfId="0">
      <pivotArea outline="0" fieldPosition="0">
        <references count="2">
          <reference field="4294967294" count="1">
            <x v="3"/>
          </reference>
          <reference field="10" count="1">
            <x v="3"/>
          </reference>
        </references>
      </pivotArea>
    </format>
  </formats>
  <pivotTableStyleInfo showRowHeaders="1" showColHeaders="1" showRowStripes="0" showColStripes="0" showLastColumn="1"/>
</pivotTableDefinition>
</file>

<file path=xl/pivotTables/pivotTable25.xml><?xml version="1.0" encoding="utf-8"?>
<pivotTableDefinition xmlns="http://schemas.openxmlformats.org/spreadsheetml/2006/main" name="Pivot-Tabelle13"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4:D41"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6">
    <i>
      <x/>
    </i>
    <i i="1">
      <x v="1"/>
    </i>
    <i i="2">
      <x v="2"/>
    </i>
    <i i="3">
      <x v="3"/>
    </i>
    <i i="4">
      <x v="4"/>
    </i>
    <i i="5">
      <x v="5"/>
    </i>
  </rowItems>
  <colFields count="1">
    <field x="10"/>
  </colFields>
  <colItems count="3">
    <i>
      <x v="3"/>
    </i>
    <i>
      <x v="4"/>
    </i>
    <i t="grand">
      <x/>
    </i>
  </colItems>
  <dataFields count="6">
    <dataField name="Mittelwert - Kn_Text" fld="101" subtotal="average" baseField="0" baseItem="0" numFmtId="173"/>
    <dataField name="Mittelwert - Kn_Tabk" fld="102" subtotal="average" baseField="0" baseItem="0" numFmtId="173"/>
    <dataField name="Mittelwert - Kn_Pr?s" fld="103" subtotal="average" baseField="0" baseItem="0" numFmtId="173"/>
    <dataField name="Mittelwert - Kn_Stat" fld="104" subtotal="average" baseField="0" baseItem="0" numFmtId="173"/>
    <dataField name="Mittelwert - Kn_InterNet" fld="105" subtotal="average" baseField="0" baseItem="0" numFmtId="173"/>
    <dataField name="Mittelwert - Kn_HTML" fld="106" subtotal="average" baseField="0" baseItem="0" numFmtId="173"/>
  </dataFields>
  <formats count="5">
    <format dxfId="3">
      <pivotArea outline="0" fieldPosition="0"/>
    </format>
    <format dxfId="15">
      <pivotArea outline="0" fieldPosition="0"/>
    </format>
    <format dxfId="0">
      <pivotArea outline="0" fieldPosition="0" dataOnly="0">
        <references count="1">
          <reference field="4294967294" count="1">
            <x v="0"/>
          </reference>
        </references>
      </pivotArea>
    </format>
    <format dxfId="0">
      <pivotArea outline="0" fieldPosition="0" dataOnly="0">
        <references count="1">
          <reference field="4294967294" count="1">
            <x v="4"/>
          </reference>
        </references>
      </pivotArea>
    </format>
    <format dxfId="0">
      <pivotArea outline="0" fieldPosition="0">
        <references count="1">
          <reference field="4294967294" count="1">
            <x v="1"/>
          </reference>
        </references>
      </pivotArea>
    </format>
  </formats>
  <pivotTableStyleInfo showRowHeaders="1" showColHeaders="1" showRowStripes="0" showColStripes="0" showLastColumn="1"/>
</pivotTableDefinition>
</file>

<file path=xl/pivotTables/pivotTable26.xml><?xml version="1.0" encoding="utf-8"?>
<pivotTableDefinition xmlns="http://schemas.openxmlformats.org/spreadsheetml/2006/main" name="Pivot-Tabelle11"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23:D29"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5">
    <i>
      <x/>
    </i>
    <i i="1">
      <x v="1"/>
    </i>
    <i i="2">
      <x v="2"/>
    </i>
    <i i="3">
      <x v="3"/>
    </i>
    <i i="4">
      <x v="4"/>
    </i>
  </rowItems>
  <colFields count="1">
    <field x="10"/>
  </colFields>
  <colItems count="3">
    <i>
      <x v="3"/>
    </i>
    <i>
      <x v="4"/>
    </i>
    <i t="grand">
      <x/>
    </i>
  </colItems>
  <dataFields count="5">
    <dataField name="Mittelwert - Pg_Text" fld="93" subtotal="average" baseField="0" baseItem="0" numFmtId="9"/>
    <dataField name="Mittelwert - Pg_Tabk" fld="94" subtotal="average" baseField="0" baseItem="0" numFmtId="9"/>
    <dataField name="Mittelwert - Pg_Grafik" fld="95" subtotal="average" baseField="0" baseItem="0" numFmtId="9"/>
    <dataField name="Mittelwert - Pg_Stat" fld="96" subtotal="average" baseField="0" baseItem="0" numFmtId="9"/>
    <dataField name="Mittelwert - Pg_InterNet" fld="97" subtotal="average" baseField="0" baseItem="0" numFmtId="9"/>
  </dataFields>
  <formats count="2">
    <format dxfId="3">
      <pivotArea outline="0" fieldPosition="0"/>
    </format>
    <format dxfId="0">
      <pivotArea outline="0" fieldPosition="0">
        <references count="2">
          <reference field="4294967294" count="2">
            <x v="0"/>
            <x v="1"/>
          </reference>
          <reference field="10" count="1">
            <x v="3"/>
          </reference>
        </references>
      </pivotArea>
    </format>
  </formats>
  <pivotTableStyleInfo showRowHeaders="1" showColHeaders="1" showRowStripes="0" showColStripes="0" showLastColumn="1"/>
</pivotTableDefinition>
</file>

<file path=xl/pivotTables/pivotTable27.xml><?xml version="1.0" encoding="utf-8"?>
<pivotTableDefinition xmlns="http://schemas.openxmlformats.org/spreadsheetml/2006/main" name="Pivot-Tabelle17"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3:D18"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4">
    <i>
      <x/>
    </i>
    <i i="1">
      <x v="1"/>
    </i>
    <i i="2">
      <x v="2"/>
    </i>
    <i i="3">
      <x v="3"/>
    </i>
  </rowItems>
  <colFields count="1">
    <field x="10"/>
  </colFields>
  <colItems count="3">
    <i>
      <x v="3"/>
    </i>
    <i>
      <x v="4"/>
    </i>
    <i t="grand">
      <x/>
    </i>
  </colItems>
  <dataFields count="4">
    <dataField name="Mittelwert - PC privat" fld="88" subtotal="average" baseField="0" baseItem="0"/>
    <dataField name="Mittelwert - Standger." fld="89" subtotal="average" baseField="0" baseItem="0"/>
    <dataField name="Mittelwert - Laptop" fld="90" subtotal="average" baseField="0" baseItem="0"/>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28.xml><?xml version="1.0" encoding="utf-8"?>
<pivotTableDefinition xmlns="http://schemas.openxmlformats.org/spreadsheetml/2006/main" name="Pivot-Tabelle16"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D10" firstHeaderRow="1" firstDataRow="2" firstDataCol="1"/>
  <pivotFields count="1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axis="axisRow" compact="0" outline="0" subtotalTop="0" showAll="0">
      <items count="6">
        <item x="1"/>
        <item x="2"/>
        <item x="0"/>
        <item x="3"/>
        <item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2"/>
  </rowFields>
  <rowItems count="5">
    <i>
      <x/>
    </i>
    <i>
      <x v="1"/>
    </i>
    <i>
      <x v="2"/>
    </i>
    <i>
      <x v="3"/>
    </i>
    <i t="grand">
      <x/>
    </i>
  </rowItems>
  <colFields count="1">
    <field x="10"/>
  </colFields>
  <colItems count="3">
    <i>
      <x v="3"/>
    </i>
    <i>
      <x v="4"/>
    </i>
    <i t="grand">
      <x/>
    </i>
  </colItems>
  <dataFields count="1">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elle10"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0:D15" firstHeaderRow="1" firstDataRow="2" firstDataCol="1"/>
  <pivotFields count="12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7"/>
        <item m="1" x="4"/>
        <item m="1" x="6"/>
        <item h="1" m="1" x="3"/>
        <item x="0"/>
        <item x="1"/>
        <item x="2"/>
        <item h="1" m="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4"/>
    </i>
    <i>
      <x v="5"/>
    </i>
    <i>
      <x v="6"/>
    </i>
    <i t="grand">
      <x/>
    </i>
  </rowItems>
  <colFields count="1">
    <field x="10"/>
  </colFields>
  <colItems count="3">
    <i>
      <x v="3"/>
    </i>
    <i>
      <x v="4"/>
    </i>
    <i t="grand">
      <x/>
    </i>
  </colItems>
  <dataFields count="1">
    <dataField name="Anzahl - Nr" fld="0" subtotal="count" baseField="0" baseItem="0"/>
  </dataFields>
  <formats count="1">
    <format dxfId="0">
      <pivotArea outline="0" fieldPosition="0" grandCol="1" grandRow="1"/>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elle11"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8:C23" firstHeaderRow="1" firstDataRow="2" firstDataCol="1"/>
  <pivotFields count="121">
    <pivotField dataField="1" compact="0" outline="0" subtotalTop="0" showAll="0"/>
    <pivotField compact="0" outline="0" subtotalTop="0" showAll="0"/>
    <pivotField compact="0" outline="0" subtotalTop="0" showAll="0"/>
    <pivotField axis="axisCol" compact="0" outline="0" subtotalTop="0" showAll="0">
      <items count="3">
        <item h="1"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7"/>
        <item m="1" x="4"/>
        <item m="1" x="6"/>
        <item h="1" m="1" x="3"/>
        <item x="0"/>
        <item x="1"/>
        <item x="2"/>
        <item h="1" m="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4"/>
    </i>
    <i>
      <x v="5"/>
    </i>
    <i>
      <x v="6"/>
    </i>
    <i t="grand">
      <x/>
    </i>
  </rowItems>
  <colFields count="1">
    <field x="3"/>
  </colFields>
  <colItems count="2">
    <i>
      <x v="1"/>
    </i>
    <i t="grand">
      <x/>
    </i>
  </colItems>
  <dataFields count="1">
    <dataField name="Anzahl - Nr" fld="0" subtotal="count" baseField="0" baseItem="0"/>
  </dataFields>
  <formats count="1">
    <format dxfId="0">
      <pivotArea outline="0" fieldPosition="0" grandCol="1" grandRow="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elle3"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3:K7" firstHeaderRow="1" firstDataRow="2" firstDataCol="1"/>
  <pivotFields count="121">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3"/>
        <item m="1" x="5"/>
        <item h="1" m="1" x="2"/>
        <item x="1"/>
        <item x="0"/>
        <item h="1" m="1" x="4"/>
        <item t="default"/>
      </items>
    </pivotField>
    <pivotField compact="0" outline="0" subtotalTop="0" showAll="0"/>
    <pivotField axis="axisCol" compact="0" outline="0" subtotalTop="0" showAll="0">
      <items count="6">
        <item h="1" x="1"/>
        <item x="2"/>
        <item x="0"/>
        <item x="3"/>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12"/>
  </colFields>
  <colItems count="4">
    <i>
      <x v="1"/>
    </i>
    <i>
      <x v="2"/>
    </i>
    <i>
      <x v="3"/>
    </i>
    <i t="grand">
      <x/>
    </i>
  </colItems>
  <dataFields count="1">
    <dataField name="Anzahl - Nr" fld="0" subtotal="count" showDataAs="percentOfCol" baseField="0" baseItem="0" numFmtId="9"/>
  </dataFields>
  <formats count="4">
    <format dxfId="0">
      <pivotArea outline="0" fieldPosition="0" grandCol="1" grandRow="1"/>
    </format>
    <format dxfId="1">
      <pivotArea outline="0" fieldPosition="0" grandCol="1" grandRow="1"/>
    </format>
    <format dxfId="2">
      <pivotArea outline="0" fieldPosition="0"/>
    </format>
    <format dxfId="3">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elle5"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10:I14" firstHeaderRow="1" firstDataRow="2" firstDataCol="1"/>
  <pivotFields count="121">
    <pivotField dataField="1" compact="0" outline="0" subtotalTop="0" showAll="0"/>
    <pivotField compact="0" outline="0" subtotalTop="0" showAll="0"/>
    <pivotField compact="0" outline="0" subtotalTop="0" showAll="0"/>
    <pivotField axis="axisCol" compact="0" outline="0" subtotalTop="0" showAll="0">
      <items count="3">
        <item h="1"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3"/>
        <item m="1" x="5"/>
        <item h="1" m="1" x="2"/>
        <item x="1"/>
        <item x="0"/>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3"/>
  </colFields>
  <colItems count="2">
    <i>
      <x v="1"/>
    </i>
    <i t="grand">
      <x/>
    </i>
  </colItems>
  <dataFields count="1">
    <dataField name="Anzahl - Nr" fld="0" subtotal="count" showDataAs="percentOfCol" baseField="0" baseItem="0" numFmtId="9"/>
  </dataFields>
  <formats count="2">
    <format dxfId="2">
      <pivotArea outline="0" fieldPosition="0"/>
    </format>
    <format dxfId="3">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elle8"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18:I23" firstHeaderRow="1" firstDataRow="2" firstDataCol="1"/>
  <pivotFields count="121">
    <pivotField dataField="1" compact="0" outline="0" subtotalTop="0" showAll="0"/>
    <pivotField compact="0" outline="0" subtotalTop="0" showAll="0"/>
    <pivotField compact="0" outline="0" subtotalTop="0" showAll="0"/>
    <pivotField axis="axisCol" compact="0" outline="0" subtotalTop="0" showAll="0">
      <items count="3">
        <item h="1"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7"/>
        <item m="1" x="4"/>
        <item m="1" x="6"/>
        <item h="1" m="1" x="3"/>
        <item x="0"/>
        <item x="1"/>
        <item x="2"/>
        <item h="1" m="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4"/>
    </i>
    <i>
      <x v="5"/>
    </i>
    <i>
      <x v="6"/>
    </i>
    <i t="grand">
      <x/>
    </i>
  </rowItems>
  <colFields count="1">
    <field x="3"/>
  </colFields>
  <colItems count="2">
    <i>
      <x v="1"/>
    </i>
    <i t="grand">
      <x/>
    </i>
  </colItems>
  <dataFields count="1">
    <dataField name="Anzahl - Nr" fld="0" subtotal="count" showDataAs="percentOfCol" baseField="0" baseItem="0" numFmtId="9"/>
  </dataFields>
  <formats count="3">
    <format dxfId="0">
      <pivotArea outline="0" fieldPosition="0" grandCol="1" grandRow="1"/>
    </format>
    <format dxfId="2">
      <pivotArea outline="0" fieldPosition="0"/>
    </format>
    <format dxfId="3">
      <pivotArea outline="0" fieldPosition="0"/>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elle6"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7:J40" firstHeaderRow="1" firstDataRow="2" firstDataCol="1"/>
  <pivotFields count="121">
    <pivotField dataField="1" compact="0" outline="0" subtotalTop="0" showAll="0"/>
    <pivotField compact="0" outline="0" subtotalTop="0" showAll="0"/>
    <pivotField compact="0" outline="0" subtotalTop="0" showAll="0"/>
    <pivotField axis="axisRow" compact="0" outline="0" subtotalTop="0" showAll="0">
      <items count="3">
        <item h="1"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11">
        <item x="6"/>
        <item x="8"/>
        <item x="2"/>
        <item x="1"/>
        <item x="4"/>
        <item x="3"/>
        <item x="5"/>
        <item x="0"/>
        <item m="1" x="9"/>
        <item h="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
  </rowFields>
  <rowItems count="2">
    <i>
      <x v="1"/>
    </i>
    <i t="grand">
      <x/>
    </i>
  </rowItems>
  <colFields count="1">
    <field x="57"/>
  </colFields>
  <colItems count="9">
    <i>
      <x/>
    </i>
    <i>
      <x v="1"/>
    </i>
    <i>
      <x v="2"/>
    </i>
    <i>
      <x v="3"/>
    </i>
    <i>
      <x v="4"/>
    </i>
    <i>
      <x v="5"/>
    </i>
    <i>
      <x v="6"/>
    </i>
    <i>
      <x v="7"/>
    </i>
    <i t="grand">
      <x/>
    </i>
  </colItems>
  <dataFields count="1">
    <dataField name="Anzahl - Nr" fld="0" subtotal="count" baseField="0" baseItem="0"/>
  </dataFields>
  <formats count="3">
    <format dxfId="4">
      <pivotArea outline="0" fieldPosition="0"/>
    </format>
    <format dxfId="5">
      <pivotArea outline="0" fieldPosition="0"/>
    </format>
    <format dxfId="0">
      <pivotArea outline="0" fieldPosition="0" grandRow="1"/>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1"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7:C24" firstHeaderRow="1" firstDataRow="2" firstDataCol="1"/>
  <pivotFields count="121">
    <pivotField dataField="1" compact="0" outline="0" subtotalTop="0" showAll="0"/>
    <pivotField axis="axisCol" compact="0" outline="0" subtotalTop="0" showAll="0">
      <items count="4">
        <item m="1" x="1"/>
        <item m="1" x="2"/>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m="1" x="7"/>
        <item x="0"/>
        <item x="1"/>
        <item x="2"/>
        <item x="3"/>
        <item x="4"/>
        <item m="1" x="6"/>
        <item h="1" m="1"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1"/>
  </rowFields>
  <rowItems count="6">
    <i>
      <x v="1"/>
    </i>
    <i>
      <x v="2"/>
    </i>
    <i>
      <x v="3"/>
    </i>
    <i>
      <x v="4"/>
    </i>
    <i>
      <x v="5"/>
    </i>
    <i t="grand">
      <x/>
    </i>
  </rowItems>
  <colFields count="1">
    <field x="1"/>
  </colFields>
  <colItems count="2">
    <i>
      <x v="2"/>
    </i>
    <i t="grand">
      <x/>
    </i>
  </colItems>
  <dataFields count="1">
    <dataField name="Anzahl - Nr" fld="0" subtotal="count" showDataAs="percentOfCol" baseField="0" baseItem="0" numFmtId="176"/>
  </dataFields>
  <formats count="4">
    <format dxfId="6">
      <pivotArea outline="0" fieldPosition="0" dataOnly="0">
        <references count="1">
          <reference field="41" count="2">
            <x v="2"/>
            <x v="3"/>
          </reference>
        </references>
      </pivotArea>
    </format>
    <format dxfId="7">
      <pivotArea outline="0" fieldPosition="0" dataOnly="0">
        <references count="1">
          <reference field="41" count="2">
            <x v="2"/>
            <x v="3"/>
          </reference>
        </references>
      </pivotArea>
    </format>
    <format dxfId="8">
      <pivotArea outline="0" fieldPosition="0" dataOnly="0">
        <references count="1">
          <reference field="41" count="2">
            <x v="2"/>
            <x v="3"/>
          </reference>
        </references>
      </pivotArea>
    </format>
    <format dxfId="9">
      <pivotArea outline="0" fieldPosition="0" dataOnly="0" labelOnly="1">
        <references count="1">
          <reference field="41" count="1">
            <x v="7"/>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 Id="rId5" Type="http://schemas.openxmlformats.org/officeDocument/2006/relationships/pivotTable" Target="../pivotTables/pivotTable4.xml" /><Relationship Id="rId6" Type="http://schemas.openxmlformats.org/officeDocument/2006/relationships/pivotTable" Target="../pivotTables/pivotTable5.xml" /><Relationship Id="rId7" Type="http://schemas.openxmlformats.org/officeDocument/2006/relationships/pivotTable" Target="../pivotTables/pivotTable6.xml" /><Relationship Id="rId8" Type="http://schemas.openxmlformats.org/officeDocument/2006/relationships/pivotTable" Target="../pivotTables/pivotTable7.xml" /><Relationship Id="rId9" Type="http://schemas.openxmlformats.org/officeDocument/2006/relationships/pivotTable" Target="../pivotTables/pivotTable8.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9.xml" /><Relationship Id="rId3" Type="http://schemas.openxmlformats.org/officeDocument/2006/relationships/pivotTable" Target="../pivotTables/pivotTable10.xml" /><Relationship Id="rId4" Type="http://schemas.openxmlformats.org/officeDocument/2006/relationships/pivotTable" Target="../pivotTables/pivotTable11.xml" /><Relationship Id="rId5" Type="http://schemas.openxmlformats.org/officeDocument/2006/relationships/pivotTable" Target="../pivotTables/pivotTable12.xml" /><Relationship Id="rId6" Type="http://schemas.openxmlformats.org/officeDocument/2006/relationships/pivotTable" Target="../pivotTables/pivotTable1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4.xml" /><Relationship Id="rId3" Type="http://schemas.openxmlformats.org/officeDocument/2006/relationships/pivotTable" Target="../pivotTables/pivotTable15.xml" /><Relationship Id="rId4" Type="http://schemas.openxmlformats.org/officeDocument/2006/relationships/pivotTable" Target="../pivotTables/pivotTable16.xml" /><Relationship Id="rId5" Type="http://schemas.openxmlformats.org/officeDocument/2006/relationships/pivotTable" Target="../pivotTables/pivotTable17.xml" /><Relationship Id="rId6" Type="http://schemas.openxmlformats.org/officeDocument/2006/relationships/pivotTable" Target="../pivotTables/pivotTable18.xml" /><Relationship Id="rId7" Type="http://schemas.openxmlformats.org/officeDocument/2006/relationships/pivotTable" Target="../pivotTables/pivotTable19.xml" /><Relationship Id="rId8" Type="http://schemas.openxmlformats.org/officeDocument/2006/relationships/pivotTable" Target="../pivotTables/pivotTable20.xml" /><Relationship Id="rId9" Type="http://schemas.openxmlformats.org/officeDocument/2006/relationships/pivotTable" Target="../pivotTables/pivotTable2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2.xml" /><Relationship Id="rId3" Type="http://schemas.openxmlformats.org/officeDocument/2006/relationships/pivotTable" Target="../pivotTables/pivotTable23.xml" /><Relationship Id="rId4" Type="http://schemas.openxmlformats.org/officeDocument/2006/relationships/pivotTable" Target="../pivotTables/pivotTable24.xml" /><Relationship Id="rId5" Type="http://schemas.openxmlformats.org/officeDocument/2006/relationships/pivotTable" Target="../pivotTables/pivotTable25.xml" /><Relationship Id="rId6" Type="http://schemas.openxmlformats.org/officeDocument/2006/relationships/pivotTable" Target="../pivotTables/pivotTable26.xml" /><Relationship Id="rId7" Type="http://schemas.openxmlformats.org/officeDocument/2006/relationships/pivotTable" Target="../pivotTables/pivotTable27.xml" /><Relationship Id="rId8" Type="http://schemas.openxmlformats.org/officeDocument/2006/relationships/pivotTable" Target="../pivotTables/pivotTable28.xml" /></Relationships>
</file>

<file path=xl/worksheets/sheet1.xml><?xml version="1.0" encoding="utf-8"?>
<worksheet xmlns="http://schemas.openxmlformats.org/spreadsheetml/2006/main" xmlns:r="http://schemas.openxmlformats.org/officeDocument/2006/relationships">
  <sheetPr codeName="Tabelle1">
    <pageSetUpPr fitToPage="1"/>
  </sheetPr>
  <dimension ref="A1:L505"/>
  <sheetViews>
    <sheetView zoomScale="75" zoomScaleNormal="75" workbookViewId="0" topLeftCell="A1">
      <selection activeCell="A1" sqref="A1"/>
    </sheetView>
  </sheetViews>
  <sheetFormatPr defaultColWidth="11.00390625" defaultRowHeight="15.75"/>
  <cols>
    <col min="1" max="1" width="3.75390625" style="0" customWidth="1"/>
    <col min="4" max="4" width="3.50390625" style="0" customWidth="1"/>
    <col min="5" max="5" width="4.875" style="0" customWidth="1"/>
    <col min="7" max="7" width="7.50390625" style="0" customWidth="1"/>
    <col min="8" max="8" width="3.625" style="0" customWidth="1"/>
    <col min="10" max="10" width="22.375" style="0" customWidth="1"/>
    <col min="15" max="15" width="10.50390625" style="0" customWidth="1"/>
  </cols>
  <sheetData>
    <row r="1" spans="1:9" ht="20.25">
      <c r="A1" s="105" t="s">
        <v>0</v>
      </c>
      <c r="I1" s="115" t="s">
        <v>266</v>
      </c>
    </row>
    <row r="2" spans="1:12" ht="20.25">
      <c r="A2" s="115" t="s">
        <v>263</v>
      </c>
      <c r="E2" s="115" t="s">
        <v>262</v>
      </c>
      <c r="I2" s="115" t="s">
        <v>267</v>
      </c>
      <c r="L2" s="21"/>
    </row>
    <row r="3" spans="1:10" ht="15.75">
      <c r="A3" s="25">
        <v>1</v>
      </c>
      <c r="B3" s="21" t="s">
        <v>1</v>
      </c>
      <c r="E3" s="2">
        <v>1</v>
      </c>
      <c r="F3" t="s">
        <v>2</v>
      </c>
      <c r="I3" s="2">
        <v>1</v>
      </c>
      <c r="J3" t="s">
        <v>226</v>
      </c>
    </row>
    <row r="4" spans="1:10" ht="15.75">
      <c r="A4" s="2">
        <v>2</v>
      </c>
      <c r="B4" t="s">
        <v>3</v>
      </c>
      <c r="E4" s="2">
        <v>2</v>
      </c>
      <c r="F4" t="s">
        <v>4</v>
      </c>
      <c r="I4" s="2">
        <v>2</v>
      </c>
      <c r="J4" t="s">
        <v>227</v>
      </c>
    </row>
    <row r="5" spans="1:10" ht="15.75">
      <c r="A5" s="2">
        <v>3</v>
      </c>
      <c r="B5" t="s">
        <v>5</v>
      </c>
      <c r="E5" s="2">
        <v>3</v>
      </c>
      <c r="F5" t="s">
        <v>6</v>
      </c>
      <c r="I5" s="2">
        <v>3</v>
      </c>
      <c r="J5" t="s">
        <v>228</v>
      </c>
    </row>
    <row r="6" spans="1:10" ht="15.75">
      <c r="A6" s="2">
        <v>4</v>
      </c>
      <c r="B6" t="s">
        <v>7</v>
      </c>
      <c r="E6" s="2">
        <v>4</v>
      </c>
      <c r="F6" t="s">
        <v>330</v>
      </c>
      <c r="I6" s="2">
        <v>4</v>
      </c>
      <c r="J6" t="s">
        <v>229</v>
      </c>
    </row>
    <row r="7" spans="1:10" ht="15.75">
      <c r="A7" s="2">
        <v>5</v>
      </c>
      <c r="B7" t="s">
        <v>8</v>
      </c>
      <c r="E7" t="s">
        <v>172</v>
      </c>
      <c r="I7" s="2">
        <v>5</v>
      </c>
      <c r="J7" t="s">
        <v>230</v>
      </c>
    </row>
    <row r="8" spans="1:10" ht="20.25">
      <c r="A8" s="2">
        <v>6</v>
      </c>
      <c r="B8" t="s">
        <v>9</v>
      </c>
      <c r="E8" s="115" t="s">
        <v>264</v>
      </c>
      <c r="I8" s="2">
        <v>6</v>
      </c>
      <c r="J8" s="117" t="s">
        <v>265</v>
      </c>
    </row>
    <row r="9" spans="1:9" ht="15.75">
      <c r="A9" s="2">
        <v>7</v>
      </c>
      <c r="B9" t="s">
        <v>11</v>
      </c>
      <c r="E9" s="2">
        <v>1</v>
      </c>
      <c r="F9" t="s">
        <v>220</v>
      </c>
      <c r="I9" s="2">
        <v>7</v>
      </c>
    </row>
    <row r="10" spans="1:9" ht="15.75">
      <c r="A10" s="2">
        <v>8</v>
      </c>
      <c r="B10" t="s">
        <v>12</v>
      </c>
      <c r="E10" s="2">
        <v>2</v>
      </c>
      <c r="F10" t="s">
        <v>221</v>
      </c>
      <c r="I10" s="2">
        <v>8</v>
      </c>
    </row>
    <row r="11" spans="1:10" ht="15.75">
      <c r="A11" s="25">
        <v>9</v>
      </c>
      <c r="B11" s="21" t="s">
        <v>14</v>
      </c>
      <c r="E11" s="2">
        <v>3</v>
      </c>
      <c r="F11" t="s">
        <v>192</v>
      </c>
      <c r="I11" s="2">
        <v>9</v>
      </c>
      <c r="J11" t="s">
        <v>231</v>
      </c>
    </row>
    <row r="12" spans="1:9" ht="15.75">
      <c r="A12" s="2">
        <v>10</v>
      </c>
      <c r="B12" t="s">
        <v>16</v>
      </c>
      <c r="E12" s="2">
        <v>4</v>
      </c>
      <c r="F12" t="s">
        <v>222</v>
      </c>
      <c r="I12" s="118" t="s">
        <v>270</v>
      </c>
    </row>
    <row r="13" spans="1:9" ht="19.5">
      <c r="A13" s="2">
        <v>11</v>
      </c>
      <c r="B13" t="s">
        <v>17</v>
      </c>
      <c r="E13" s="2">
        <v>5</v>
      </c>
      <c r="F13" t="s">
        <v>223</v>
      </c>
      <c r="I13" s="113" t="s">
        <v>234</v>
      </c>
    </row>
    <row r="14" spans="1:9" ht="19.5">
      <c r="A14" s="2">
        <v>12</v>
      </c>
      <c r="B14" t="s">
        <v>18</v>
      </c>
      <c r="E14" s="2">
        <v>6</v>
      </c>
      <c r="F14" t="s">
        <v>224</v>
      </c>
      <c r="I14" s="113" t="s">
        <v>269</v>
      </c>
    </row>
    <row r="15" spans="1:9" ht="20.25">
      <c r="A15" s="2">
        <v>13</v>
      </c>
      <c r="B15" t="s">
        <v>20</v>
      </c>
      <c r="I15" s="115" t="s">
        <v>268</v>
      </c>
    </row>
    <row r="16" spans="1:10" ht="15.75">
      <c r="A16" s="2">
        <v>14</v>
      </c>
      <c r="B16" t="s">
        <v>21</v>
      </c>
      <c r="G16" s="116" t="s">
        <v>246</v>
      </c>
      <c r="I16" s="2" t="s">
        <v>240</v>
      </c>
      <c r="J16" t="s">
        <v>236</v>
      </c>
    </row>
    <row r="17" spans="1:10" ht="15.75">
      <c r="A17" s="2">
        <v>15</v>
      </c>
      <c r="B17" t="s">
        <v>22</v>
      </c>
      <c r="I17" s="2" t="s">
        <v>241</v>
      </c>
      <c r="J17" t="s">
        <v>239</v>
      </c>
    </row>
    <row r="18" spans="1:10" ht="16.5" thickBot="1">
      <c r="A18" s="2">
        <v>16</v>
      </c>
      <c r="B18" t="s">
        <v>23</v>
      </c>
      <c r="I18" s="2" t="s">
        <v>242</v>
      </c>
      <c r="J18" t="s">
        <v>237</v>
      </c>
    </row>
    <row r="19" spans="1:10" ht="15.75">
      <c r="A19" s="2"/>
      <c r="E19" s="35" t="s">
        <v>10</v>
      </c>
      <c r="F19" s="26"/>
      <c r="G19" s="27"/>
      <c r="I19" s="2" t="s">
        <v>243</v>
      </c>
      <c r="J19" t="s">
        <v>238</v>
      </c>
    </row>
    <row r="20" spans="1:9" ht="15.75">
      <c r="A20" s="25">
        <v>20</v>
      </c>
      <c r="B20" s="21" t="s">
        <v>24</v>
      </c>
      <c r="E20" s="28" t="s">
        <v>173</v>
      </c>
      <c r="F20" s="29"/>
      <c r="G20" s="30"/>
      <c r="I20" s="2" t="s">
        <v>244</v>
      </c>
    </row>
    <row r="21" spans="5:9" ht="15.75">
      <c r="E21" s="34" t="s">
        <v>13</v>
      </c>
      <c r="F21" s="29"/>
      <c r="G21" s="30"/>
      <c r="I21" s="2" t="s">
        <v>235</v>
      </c>
    </row>
    <row r="22" spans="5:10" ht="16.5" thickBot="1">
      <c r="E22" s="31" t="s">
        <v>15</v>
      </c>
      <c r="F22" s="32"/>
      <c r="G22" s="33"/>
      <c r="I22" s="2" t="s">
        <v>245</v>
      </c>
      <c r="J22" t="s">
        <v>231</v>
      </c>
    </row>
    <row r="23" spans="5:9" ht="16.5" thickBot="1">
      <c r="E23" s="114"/>
      <c r="F23" s="114"/>
      <c r="G23" s="114"/>
      <c r="I23" s="2"/>
    </row>
    <row r="24" spans="2:9" ht="15.75">
      <c r="B24" s="283"/>
      <c r="C24" s="284"/>
      <c r="D24" s="284"/>
      <c r="E24" s="285"/>
      <c r="F24" s="114"/>
      <c r="G24" s="114"/>
      <c r="I24" s="2"/>
    </row>
    <row r="25" spans="2:9" ht="26.25" thickBot="1">
      <c r="B25" s="286" t="s">
        <v>352</v>
      </c>
      <c r="C25" s="287"/>
      <c r="D25" s="287"/>
      <c r="E25" s="288">
        <v>1</v>
      </c>
      <c r="F25" s="114"/>
      <c r="G25" s="114"/>
      <c r="I25" s="2"/>
    </row>
    <row r="26" spans="5:9" ht="15.75">
      <c r="E26" s="114"/>
      <c r="F26" s="114"/>
      <c r="G26" s="114"/>
      <c r="I26" s="2"/>
    </row>
    <row r="27" spans="5:9" ht="15.75">
      <c r="E27" s="114"/>
      <c r="F27" s="114"/>
      <c r="G27" s="114"/>
      <c r="I27" s="2"/>
    </row>
    <row r="28" spans="5:9" ht="15.75">
      <c r="E28" s="114"/>
      <c r="F28" s="114"/>
      <c r="G28" s="114"/>
      <c r="I28" s="2"/>
    </row>
    <row r="29" spans="5:9" ht="15.75">
      <c r="E29" s="114"/>
      <c r="F29" s="114"/>
      <c r="G29" s="114"/>
      <c r="I29" s="2"/>
    </row>
    <row r="30" spans="5:9" ht="15.75">
      <c r="E30" s="114"/>
      <c r="F30" s="114"/>
      <c r="G30" s="114"/>
      <c r="I30" s="2"/>
    </row>
    <row r="31" spans="5:9" ht="15.75">
      <c r="E31" s="114"/>
      <c r="F31" s="114"/>
      <c r="G31" s="114"/>
      <c r="I31" s="2"/>
    </row>
    <row r="33" spans="1:9" ht="20.25">
      <c r="A33" s="105" t="s">
        <v>0</v>
      </c>
      <c r="I33" s="115" t="s">
        <v>266</v>
      </c>
    </row>
    <row r="34" spans="1:9" ht="20.25">
      <c r="A34" s="115" t="s">
        <v>263</v>
      </c>
      <c r="E34" s="115" t="s">
        <v>262</v>
      </c>
      <c r="I34" s="115" t="s">
        <v>267</v>
      </c>
    </row>
    <row r="35" spans="1:10" ht="15.75">
      <c r="A35" s="25">
        <v>1</v>
      </c>
      <c r="B35" s="21" t="s">
        <v>1</v>
      </c>
      <c r="E35" s="2">
        <v>1</v>
      </c>
      <c r="F35" t="s">
        <v>2</v>
      </c>
      <c r="I35" s="2">
        <v>1</v>
      </c>
      <c r="J35" t="s">
        <v>226</v>
      </c>
    </row>
    <row r="36" spans="1:10" ht="15.75">
      <c r="A36" s="2">
        <v>2</v>
      </c>
      <c r="B36" t="s">
        <v>3</v>
      </c>
      <c r="E36" s="2">
        <v>2</v>
      </c>
      <c r="F36" t="s">
        <v>4</v>
      </c>
      <c r="I36" s="2">
        <v>2</v>
      </c>
      <c r="J36" t="s">
        <v>227</v>
      </c>
    </row>
    <row r="37" spans="1:10" ht="15.75">
      <c r="A37" s="2">
        <v>3</v>
      </c>
      <c r="B37" t="s">
        <v>5</v>
      </c>
      <c r="E37" s="2">
        <v>3</v>
      </c>
      <c r="F37" t="s">
        <v>6</v>
      </c>
      <c r="I37" s="2">
        <v>3</v>
      </c>
      <c r="J37" t="s">
        <v>228</v>
      </c>
    </row>
    <row r="38" spans="1:10" ht="15.75">
      <c r="A38" s="2">
        <v>4</v>
      </c>
      <c r="B38" t="s">
        <v>7</v>
      </c>
      <c r="E38" t="s">
        <v>172</v>
      </c>
      <c r="I38" s="2">
        <v>4</v>
      </c>
      <c r="J38" t="s">
        <v>229</v>
      </c>
    </row>
    <row r="39" spans="1:10" ht="15.75">
      <c r="A39" s="2">
        <v>5</v>
      </c>
      <c r="B39" t="s">
        <v>8</v>
      </c>
      <c r="I39" s="2">
        <v>5</v>
      </c>
      <c r="J39" t="s">
        <v>230</v>
      </c>
    </row>
    <row r="40" spans="1:10" ht="20.25">
      <c r="A40" s="2">
        <v>6</v>
      </c>
      <c r="B40" t="s">
        <v>9</v>
      </c>
      <c r="E40" s="115" t="s">
        <v>264</v>
      </c>
      <c r="I40" s="2">
        <v>6</v>
      </c>
      <c r="J40" s="117" t="s">
        <v>265</v>
      </c>
    </row>
    <row r="41" spans="1:9" ht="15.75">
      <c r="A41" s="2">
        <v>7</v>
      </c>
      <c r="B41" t="s">
        <v>11</v>
      </c>
      <c r="E41" s="2">
        <v>1</v>
      </c>
      <c r="F41" t="s">
        <v>220</v>
      </c>
      <c r="I41" s="2">
        <v>7</v>
      </c>
    </row>
    <row r="42" spans="1:9" ht="15.75">
      <c r="A42" s="2">
        <v>8</v>
      </c>
      <c r="B42" t="s">
        <v>12</v>
      </c>
      <c r="E42" s="2">
        <v>2</v>
      </c>
      <c r="F42" t="s">
        <v>221</v>
      </c>
      <c r="I42" s="2">
        <v>8</v>
      </c>
    </row>
    <row r="43" spans="1:10" ht="15.75">
      <c r="A43" s="25">
        <v>9</v>
      </c>
      <c r="B43" s="21" t="s">
        <v>14</v>
      </c>
      <c r="E43" s="2">
        <v>3</v>
      </c>
      <c r="F43" t="s">
        <v>192</v>
      </c>
      <c r="I43" s="2">
        <v>9</v>
      </c>
      <c r="J43" t="s">
        <v>231</v>
      </c>
    </row>
    <row r="44" spans="1:9" ht="15.75">
      <c r="A44" s="2">
        <v>10</v>
      </c>
      <c r="B44" t="s">
        <v>16</v>
      </c>
      <c r="E44" s="2">
        <v>4</v>
      </c>
      <c r="F44" t="s">
        <v>222</v>
      </c>
      <c r="I44" s="118" t="s">
        <v>270</v>
      </c>
    </row>
    <row r="45" spans="1:9" ht="19.5">
      <c r="A45" s="2">
        <v>11</v>
      </c>
      <c r="B45" t="s">
        <v>17</v>
      </c>
      <c r="E45" s="2">
        <v>5</v>
      </c>
      <c r="F45" t="s">
        <v>223</v>
      </c>
      <c r="I45" s="113" t="s">
        <v>234</v>
      </c>
    </row>
    <row r="46" spans="1:9" ht="19.5">
      <c r="A46" s="2">
        <v>12</v>
      </c>
      <c r="B46" t="s">
        <v>18</v>
      </c>
      <c r="E46" s="2">
        <v>6</v>
      </c>
      <c r="F46" t="s">
        <v>224</v>
      </c>
      <c r="I46" s="113" t="s">
        <v>269</v>
      </c>
    </row>
    <row r="47" spans="1:9" ht="20.25">
      <c r="A47" s="2">
        <v>13</v>
      </c>
      <c r="B47" t="s">
        <v>20</v>
      </c>
      <c r="I47" s="115" t="s">
        <v>268</v>
      </c>
    </row>
    <row r="48" spans="1:10" ht="15.75">
      <c r="A48" s="2">
        <v>14</v>
      </c>
      <c r="B48" t="s">
        <v>21</v>
      </c>
      <c r="G48" s="116" t="s">
        <v>246</v>
      </c>
      <c r="I48" s="2" t="s">
        <v>240</v>
      </c>
      <c r="J48" t="s">
        <v>236</v>
      </c>
    </row>
    <row r="49" spans="1:10" ht="15.75">
      <c r="A49" s="2">
        <v>15</v>
      </c>
      <c r="B49" t="s">
        <v>22</v>
      </c>
      <c r="I49" s="2" t="s">
        <v>241</v>
      </c>
      <c r="J49" t="s">
        <v>239</v>
      </c>
    </row>
    <row r="50" spans="1:10" ht="16.5" thickBot="1">
      <c r="A50" s="2">
        <v>16</v>
      </c>
      <c r="B50" t="s">
        <v>23</v>
      </c>
      <c r="I50" s="2" t="s">
        <v>242</v>
      </c>
      <c r="J50" t="s">
        <v>237</v>
      </c>
    </row>
    <row r="51" spans="1:10" ht="15.75">
      <c r="A51" s="2"/>
      <c r="E51" s="35" t="s">
        <v>10</v>
      </c>
      <c r="F51" s="26"/>
      <c r="G51" s="27"/>
      <c r="I51" s="2" t="s">
        <v>243</v>
      </c>
      <c r="J51" t="s">
        <v>238</v>
      </c>
    </row>
    <row r="52" spans="1:9" ht="15.75">
      <c r="A52" s="25">
        <v>20</v>
      </c>
      <c r="B52" s="21" t="s">
        <v>24</v>
      </c>
      <c r="E52" s="28" t="s">
        <v>173</v>
      </c>
      <c r="F52" s="29"/>
      <c r="G52" s="30"/>
      <c r="I52" s="2" t="s">
        <v>244</v>
      </c>
    </row>
    <row r="53" spans="5:9" ht="15.75">
      <c r="E53" s="34" t="s">
        <v>13</v>
      </c>
      <c r="F53" s="29"/>
      <c r="G53" s="30"/>
      <c r="I53" s="2" t="s">
        <v>235</v>
      </c>
    </row>
    <row r="54" spans="5:10" ht="16.5" thickBot="1">
      <c r="E54" s="31" t="s">
        <v>15</v>
      </c>
      <c r="F54" s="32"/>
      <c r="G54" s="33"/>
      <c r="I54" s="2" t="s">
        <v>245</v>
      </c>
      <c r="J54" t="s">
        <v>231</v>
      </c>
    </row>
    <row r="55" spans="5:9" ht="16.5" thickBot="1">
      <c r="E55" s="114"/>
      <c r="F55" s="114"/>
      <c r="G55" s="114"/>
      <c r="I55" s="2"/>
    </row>
    <row r="56" spans="2:5" ht="15.75">
      <c r="B56" s="283"/>
      <c r="C56" s="284"/>
      <c r="D56" s="284"/>
      <c r="E56" s="285"/>
    </row>
    <row r="57" spans="2:5" ht="26.25" thickBot="1">
      <c r="B57" s="286" t="s">
        <v>352</v>
      </c>
      <c r="C57" s="287"/>
      <c r="D57" s="287"/>
      <c r="E57" s="288">
        <f>E25+1</f>
        <v>2</v>
      </c>
    </row>
    <row r="58" spans="5:9" ht="15.75">
      <c r="E58" s="114"/>
      <c r="F58" s="114"/>
      <c r="G58" s="114"/>
      <c r="I58" s="2"/>
    </row>
    <row r="59" spans="5:9" ht="15.75">
      <c r="E59" s="114"/>
      <c r="F59" s="114"/>
      <c r="G59" s="114"/>
      <c r="I59" s="2"/>
    </row>
    <row r="60" spans="5:9" ht="15.75">
      <c r="E60" s="114"/>
      <c r="F60" s="114"/>
      <c r="G60" s="114"/>
      <c r="I60" s="2"/>
    </row>
    <row r="61" spans="5:9" ht="15.75">
      <c r="E61" s="114"/>
      <c r="F61" s="114"/>
      <c r="G61" s="114"/>
      <c r="I61" s="2"/>
    </row>
    <row r="62" spans="5:9" ht="15.75">
      <c r="E62" s="114"/>
      <c r="F62" s="114"/>
      <c r="G62" s="114"/>
      <c r="I62" s="2"/>
    </row>
    <row r="63" spans="5:9" ht="15.75">
      <c r="E63" s="114"/>
      <c r="F63" s="114"/>
      <c r="G63" s="114"/>
      <c r="I63" s="2"/>
    </row>
    <row r="65" spans="1:9" ht="20.25">
      <c r="A65" s="105" t="s">
        <v>0</v>
      </c>
      <c r="I65" s="115" t="s">
        <v>266</v>
      </c>
    </row>
    <row r="66" spans="1:9" ht="20.25">
      <c r="A66" s="115" t="s">
        <v>263</v>
      </c>
      <c r="E66" s="115" t="s">
        <v>262</v>
      </c>
      <c r="I66" s="115" t="s">
        <v>267</v>
      </c>
    </row>
    <row r="67" spans="1:10" ht="15.75">
      <c r="A67" s="25">
        <v>1</v>
      </c>
      <c r="B67" s="21" t="s">
        <v>1</v>
      </c>
      <c r="E67" s="2">
        <v>1</v>
      </c>
      <c r="F67" t="s">
        <v>2</v>
      </c>
      <c r="I67" s="2">
        <v>1</v>
      </c>
      <c r="J67" t="s">
        <v>226</v>
      </c>
    </row>
    <row r="68" spans="1:10" ht="15.75">
      <c r="A68" s="2">
        <v>2</v>
      </c>
      <c r="B68" t="s">
        <v>3</v>
      </c>
      <c r="E68" s="2">
        <v>2</v>
      </c>
      <c r="F68" t="s">
        <v>4</v>
      </c>
      <c r="I68" s="2">
        <v>2</v>
      </c>
      <c r="J68" t="s">
        <v>227</v>
      </c>
    </row>
    <row r="69" spans="1:10" ht="15.75">
      <c r="A69" s="2">
        <v>3</v>
      </c>
      <c r="B69" t="s">
        <v>5</v>
      </c>
      <c r="E69" s="2">
        <v>3</v>
      </c>
      <c r="F69" t="s">
        <v>6</v>
      </c>
      <c r="I69" s="2">
        <v>3</v>
      </c>
      <c r="J69" t="s">
        <v>228</v>
      </c>
    </row>
    <row r="70" spans="1:10" ht="15.75">
      <c r="A70" s="2">
        <v>4</v>
      </c>
      <c r="B70" t="s">
        <v>7</v>
      </c>
      <c r="E70" t="s">
        <v>172</v>
      </c>
      <c r="I70" s="2">
        <v>4</v>
      </c>
      <c r="J70" t="s">
        <v>229</v>
      </c>
    </row>
    <row r="71" spans="1:10" ht="15.75">
      <c r="A71" s="2">
        <v>5</v>
      </c>
      <c r="B71" t="s">
        <v>8</v>
      </c>
      <c r="I71" s="2">
        <v>5</v>
      </c>
      <c r="J71" t="s">
        <v>230</v>
      </c>
    </row>
    <row r="72" spans="1:10" ht="20.25">
      <c r="A72" s="2">
        <v>6</v>
      </c>
      <c r="B72" t="s">
        <v>9</v>
      </c>
      <c r="E72" s="115" t="s">
        <v>264</v>
      </c>
      <c r="I72" s="2">
        <v>6</v>
      </c>
      <c r="J72" s="117" t="s">
        <v>265</v>
      </c>
    </row>
    <row r="73" spans="1:9" ht="15.75">
      <c r="A73" s="2">
        <v>7</v>
      </c>
      <c r="B73" t="s">
        <v>11</v>
      </c>
      <c r="E73" s="2">
        <v>1</v>
      </c>
      <c r="F73" t="s">
        <v>220</v>
      </c>
      <c r="I73" s="2">
        <v>7</v>
      </c>
    </row>
    <row r="74" spans="1:9" ht="15.75">
      <c r="A74" s="2">
        <v>8</v>
      </c>
      <c r="B74" t="s">
        <v>12</v>
      </c>
      <c r="E74" s="2">
        <v>2</v>
      </c>
      <c r="F74" t="s">
        <v>221</v>
      </c>
      <c r="I74" s="2">
        <v>8</v>
      </c>
    </row>
    <row r="75" spans="1:10" ht="15.75">
      <c r="A75" s="25">
        <v>9</v>
      </c>
      <c r="B75" s="21" t="s">
        <v>14</v>
      </c>
      <c r="E75" s="2">
        <v>3</v>
      </c>
      <c r="F75" t="s">
        <v>192</v>
      </c>
      <c r="I75" s="2">
        <v>9</v>
      </c>
      <c r="J75" t="s">
        <v>231</v>
      </c>
    </row>
    <row r="76" spans="1:9" ht="15.75">
      <c r="A76" s="2">
        <v>10</v>
      </c>
      <c r="B76" t="s">
        <v>16</v>
      </c>
      <c r="E76" s="2">
        <v>4</v>
      </c>
      <c r="F76" t="s">
        <v>222</v>
      </c>
      <c r="I76" s="118" t="s">
        <v>270</v>
      </c>
    </row>
    <row r="77" spans="1:9" ht="19.5">
      <c r="A77" s="2">
        <v>11</v>
      </c>
      <c r="B77" t="s">
        <v>17</v>
      </c>
      <c r="E77" s="2">
        <v>5</v>
      </c>
      <c r="F77" t="s">
        <v>223</v>
      </c>
      <c r="I77" s="113" t="s">
        <v>234</v>
      </c>
    </row>
    <row r="78" spans="1:9" ht="19.5">
      <c r="A78" s="2">
        <v>12</v>
      </c>
      <c r="B78" t="s">
        <v>18</v>
      </c>
      <c r="E78" s="2">
        <v>6</v>
      </c>
      <c r="F78" t="s">
        <v>224</v>
      </c>
      <c r="I78" s="113" t="s">
        <v>269</v>
      </c>
    </row>
    <row r="79" spans="1:9" ht="20.25">
      <c r="A79" s="2">
        <v>13</v>
      </c>
      <c r="B79" t="s">
        <v>20</v>
      </c>
      <c r="I79" s="115" t="s">
        <v>268</v>
      </c>
    </row>
    <row r="80" spans="1:10" ht="15.75">
      <c r="A80" s="2">
        <v>14</v>
      </c>
      <c r="B80" t="s">
        <v>21</v>
      </c>
      <c r="G80" s="116" t="s">
        <v>246</v>
      </c>
      <c r="I80" s="2" t="s">
        <v>240</v>
      </c>
      <c r="J80" t="s">
        <v>236</v>
      </c>
    </row>
    <row r="81" spans="1:10" ht="15.75">
      <c r="A81" s="2">
        <v>15</v>
      </c>
      <c r="B81" t="s">
        <v>22</v>
      </c>
      <c r="I81" s="2" t="s">
        <v>241</v>
      </c>
      <c r="J81" t="s">
        <v>239</v>
      </c>
    </row>
    <row r="82" spans="1:10" ht="16.5" thickBot="1">
      <c r="A82" s="2">
        <v>16</v>
      </c>
      <c r="B82" t="s">
        <v>23</v>
      </c>
      <c r="I82" s="2" t="s">
        <v>242</v>
      </c>
      <c r="J82" t="s">
        <v>237</v>
      </c>
    </row>
    <row r="83" spans="1:10" ht="15.75">
      <c r="A83" s="2"/>
      <c r="E83" s="35" t="s">
        <v>10</v>
      </c>
      <c r="F83" s="26"/>
      <c r="G83" s="27"/>
      <c r="I83" s="2" t="s">
        <v>243</v>
      </c>
      <c r="J83" t="s">
        <v>238</v>
      </c>
    </row>
    <row r="84" spans="1:9" ht="15.75">
      <c r="A84" s="25">
        <v>20</v>
      </c>
      <c r="B84" s="21" t="s">
        <v>24</v>
      </c>
      <c r="E84" s="28" t="s">
        <v>173</v>
      </c>
      <c r="F84" s="29"/>
      <c r="G84" s="30"/>
      <c r="I84" s="2" t="s">
        <v>244</v>
      </c>
    </row>
    <row r="85" spans="5:9" ht="15.75">
      <c r="E85" s="34" t="s">
        <v>13</v>
      </c>
      <c r="F85" s="29"/>
      <c r="G85" s="30"/>
      <c r="I85" s="2" t="s">
        <v>235</v>
      </c>
    </row>
    <row r="86" spans="5:10" ht="16.5" thickBot="1">
      <c r="E86" s="31" t="s">
        <v>15</v>
      </c>
      <c r="F86" s="32"/>
      <c r="G86" s="33"/>
      <c r="I86" s="2" t="s">
        <v>245</v>
      </c>
      <c r="J86" t="s">
        <v>231</v>
      </c>
    </row>
    <row r="87" spans="5:9" ht="16.5" thickBot="1">
      <c r="E87" s="114"/>
      <c r="F87" s="114"/>
      <c r="G87" s="114"/>
      <c r="I87" s="2"/>
    </row>
    <row r="88" spans="2:5" ht="15.75">
      <c r="B88" s="283"/>
      <c r="C88" s="284"/>
      <c r="D88" s="284"/>
      <c r="E88" s="285"/>
    </row>
    <row r="89" spans="2:5" ht="26.25" thickBot="1">
      <c r="B89" s="286" t="s">
        <v>352</v>
      </c>
      <c r="C89" s="287"/>
      <c r="D89" s="287"/>
      <c r="E89" s="288">
        <f>E57+1</f>
        <v>3</v>
      </c>
    </row>
    <row r="90" spans="5:9" ht="15.75">
      <c r="E90" s="114"/>
      <c r="F90" s="114"/>
      <c r="G90" s="114"/>
      <c r="I90" s="2"/>
    </row>
    <row r="91" spans="5:9" ht="15.75">
      <c r="E91" s="114"/>
      <c r="F91" s="114"/>
      <c r="G91" s="114"/>
      <c r="I91" s="2"/>
    </row>
    <row r="92" spans="5:9" ht="15.75">
      <c r="E92" s="114"/>
      <c r="F92" s="114"/>
      <c r="G92" s="114"/>
      <c r="I92" s="2"/>
    </row>
    <row r="93" spans="5:9" ht="15.75">
      <c r="E93" s="114"/>
      <c r="F93" s="114"/>
      <c r="G93" s="114"/>
      <c r="I93" s="2"/>
    </row>
    <row r="94" spans="5:9" ht="15.75">
      <c r="E94" s="114"/>
      <c r="F94" s="114"/>
      <c r="G94" s="114"/>
      <c r="I94" s="2"/>
    </row>
    <row r="95" spans="5:9" ht="15.75">
      <c r="E95" s="114"/>
      <c r="F95" s="114"/>
      <c r="G95" s="114"/>
      <c r="I95" s="2"/>
    </row>
    <row r="97" spans="1:9" ht="20.25">
      <c r="A97" s="105" t="s">
        <v>0</v>
      </c>
      <c r="I97" s="115" t="s">
        <v>266</v>
      </c>
    </row>
    <row r="98" spans="1:9" ht="20.25">
      <c r="A98" s="115" t="s">
        <v>263</v>
      </c>
      <c r="E98" s="115" t="s">
        <v>262</v>
      </c>
      <c r="I98" s="115" t="s">
        <v>267</v>
      </c>
    </row>
    <row r="99" spans="1:10" ht="15.75">
      <c r="A99" s="25">
        <v>1</v>
      </c>
      <c r="B99" s="21" t="s">
        <v>1</v>
      </c>
      <c r="E99" s="2">
        <v>1</v>
      </c>
      <c r="F99" t="s">
        <v>2</v>
      </c>
      <c r="I99" s="2">
        <v>1</v>
      </c>
      <c r="J99" t="s">
        <v>226</v>
      </c>
    </row>
    <row r="100" spans="1:10" ht="15.75">
      <c r="A100" s="2">
        <v>2</v>
      </c>
      <c r="B100" t="s">
        <v>3</v>
      </c>
      <c r="E100" s="2">
        <v>2</v>
      </c>
      <c r="F100" t="s">
        <v>4</v>
      </c>
      <c r="I100" s="2">
        <v>2</v>
      </c>
      <c r="J100" t="s">
        <v>227</v>
      </c>
    </row>
    <row r="101" spans="1:10" ht="15.75">
      <c r="A101" s="2">
        <v>3</v>
      </c>
      <c r="B101" t="s">
        <v>5</v>
      </c>
      <c r="E101" s="2">
        <v>3</v>
      </c>
      <c r="F101" t="s">
        <v>6</v>
      </c>
      <c r="I101" s="2">
        <v>3</v>
      </c>
      <c r="J101" t="s">
        <v>228</v>
      </c>
    </row>
    <row r="102" spans="1:10" ht="15.75">
      <c r="A102" s="2">
        <v>4</v>
      </c>
      <c r="B102" t="s">
        <v>7</v>
      </c>
      <c r="E102" t="s">
        <v>172</v>
      </c>
      <c r="I102" s="2">
        <v>4</v>
      </c>
      <c r="J102" t="s">
        <v>229</v>
      </c>
    </row>
    <row r="103" spans="1:10" ht="15.75">
      <c r="A103" s="2">
        <v>5</v>
      </c>
      <c r="B103" t="s">
        <v>8</v>
      </c>
      <c r="I103" s="2">
        <v>5</v>
      </c>
      <c r="J103" t="s">
        <v>230</v>
      </c>
    </row>
    <row r="104" spans="1:10" ht="20.25">
      <c r="A104" s="2">
        <v>6</v>
      </c>
      <c r="B104" t="s">
        <v>9</v>
      </c>
      <c r="E104" s="115" t="s">
        <v>264</v>
      </c>
      <c r="I104" s="2">
        <v>6</v>
      </c>
      <c r="J104" s="117" t="s">
        <v>265</v>
      </c>
    </row>
    <row r="105" spans="1:9" ht="15.75">
      <c r="A105" s="2">
        <v>7</v>
      </c>
      <c r="B105" t="s">
        <v>11</v>
      </c>
      <c r="E105" s="2">
        <v>1</v>
      </c>
      <c r="F105" t="s">
        <v>220</v>
      </c>
      <c r="I105" s="2">
        <v>7</v>
      </c>
    </row>
    <row r="106" spans="1:9" ht="15.75">
      <c r="A106" s="2">
        <v>8</v>
      </c>
      <c r="B106" t="s">
        <v>12</v>
      </c>
      <c r="E106" s="2">
        <v>2</v>
      </c>
      <c r="F106" t="s">
        <v>221</v>
      </c>
      <c r="I106" s="2">
        <v>8</v>
      </c>
    </row>
    <row r="107" spans="1:10" ht="15.75">
      <c r="A107" s="25">
        <v>9</v>
      </c>
      <c r="B107" s="21" t="s">
        <v>14</v>
      </c>
      <c r="E107" s="2">
        <v>3</v>
      </c>
      <c r="F107" t="s">
        <v>192</v>
      </c>
      <c r="I107" s="2">
        <v>9</v>
      </c>
      <c r="J107" t="s">
        <v>231</v>
      </c>
    </row>
    <row r="108" spans="1:9" ht="15.75">
      <c r="A108" s="2">
        <v>10</v>
      </c>
      <c r="B108" t="s">
        <v>16</v>
      </c>
      <c r="E108" s="2">
        <v>4</v>
      </c>
      <c r="F108" t="s">
        <v>222</v>
      </c>
      <c r="I108" s="118" t="s">
        <v>270</v>
      </c>
    </row>
    <row r="109" spans="1:9" ht="19.5">
      <c r="A109" s="2">
        <v>11</v>
      </c>
      <c r="B109" t="s">
        <v>17</v>
      </c>
      <c r="E109" s="2">
        <v>5</v>
      </c>
      <c r="F109" t="s">
        <v>223</v>
      </c>
      <c r="I109" s="113" t="s">
        <v>234</v>
      </c>
    </row>
    <row r="110" spans="1:9" ht="19.5">
      <c r="A110" s="2">
        <v>12</v>
      </c>
      <c r="B110" t="s">
        <v>18</v>
      </c>
      <c r="E110" s="2">
        <v>6</v>
      </c>
      <c r="F110" t="s">
        <v>224</v>
      </c>
      <c r="I110" s="113" t="s">
        <v>269</v>
      </c>
    </row>
    <row r="111" spans="1:9" ht="20.25">
      <c r="A111" s="2">
        <v>13</v>
      </c>
      <c r="B111" t="s">
        <v>20</v>
      </c>
      <c r="I111" s="115" t="s">
        <v>268</v>
      </c>
    </row>
    <row r="112" spans="1:10" ht="15.75">
      <c r="A112" s="2">
        <v>14</v>
      </c>
      <c r="B112" t="s">
        <v>21</v>
      </c>
      <c r="G112" s="116" t="s">
        <v>246</v>
      </c>
      <c r="I112" s="2" t="s">
        <v>240</v>
      </c>
      <c r="J112" t="s">
        <v>236</v>
      </c>
    </row>
    <row r="113" spans="1:10" ht="15.75">
      <c r="A113" s="2">
        <v>15</v>
      </c>
      <c r="B113" t="s">
        <v>22</v>
      </c>
      <c r="I113" s="2" t="s">
        <v>241</v>
      </c>
      <c r="J113" t="s">
        <v>239</v>
      </c>
    </row>
    <row r="114" spans="1:10" ht="16.5" thickBot="1">
      <c r="A114" s="2">
        <v>16</v>
      </c>
      <c r="B114" t="s">
        <v>23</v>
      </c>
      <c r="I114" s="2" t="s">
        <v>242</v>
      </c>
      <c r="J114" t="s">
        <v>237</v>
      </c>
    </row>
    <row r="115" spans="1:10" ht="15.75">
      <c r="A115" s="2"/>
      <c r="E115" s="35" t="s">
        <v>10</v>
      </c>
      <c r="F115" s="26"/>
      <c r="G115" s="27"/>
      <c r="I115" s="2" t="s">
        <v>243</v>
      </c>
      <c r="J115" t="s">
        <v>238</v>
      </c>
    </row>
    <row r="116" spans="1:9" ht="15.75">
      <c r="A116" s="25">
        <v>20</v>
      </c>
      <c r="B116" s="21" t="s">
        <v>24</v>
      </c>
      <c r="E116" s="28" t="s">
        <v>173</v>
      </c>
      <c r="F116" s="29"/>
      <c r="G116" s="30"/>
      <c r="I116" s="2" t="s">
        <v>244</v>
      </c>
    </row>
    <row r="117" spans="5:9" ht="15.75">
      <c r="E117" s="34" t="s">
        <v>13</v>
      </c>
      <c r="F117" s="29"/>
      <c r="G117" s="30"/>
      <c r="I117" s="2" t="s">
        <v>235</v>
      </c>
    </row>
    <row r="118" spans="5:10" ht="16.5" thickBot="1">
      <c r="E118" s="31" t="s">
        <v>15</v>
      </c>
      <c r="F118" s="32"/>
      <c r="G118" s="33"/>
      <c r="I118" s="2" t="s">
        <v>245</v>
      </c>
      <c r="J118" t="s">
        <v>231</v>
      </c>
    </row>
    <row r="119" spans="5:9" ht="16.5" thickBot="1">
      <c r="E119" s="114"/>
      <c r="F119" s="114"/>
      <c r="G119" s="114"/>
      <c r="I119" s="2"/>
    </row>
    <row r="120" spans="2:5" ht="15.75">
      <c r="B120" s="283"/>
      <c r="C120" s="284"/>
      <c r="D120" s="284"/>
      <c r="E120" s="285"/>
    </row>
    <row r="121" spans="2:5" ht="26.25" thickBot="1">
      <c r="B121" s="286" t="s">
        <v>352</v>
      </c>
      <c r="C121" s="287"/>
      <c r="D121" s="287"/>
      <c r="E121" s="288">
        <f>E89+1</f>
        <v>4</v>
      </c>
    </row>
    <row r="122" spans="5:9" ht="15.75">
      <c r="E122" s="114"/>
      <c r="F122" s="114"/>
      <c r="G122" s="114"/>
      <c r="I122" s="2"/>
    </row>
    <row r="123" spans="5:9" ht="15.75">
      <c r="E123" s="114"/>
      <c r="F123" s="114"/>
      <c r="G123" s="114"/>
      <c r="I123" s="2"/>
    </row>
    <row r="124" spans="5:9" ht="15.75">
      <c r="E124" s="114"/>
      <c r="F124" s="114"/>
      <c r="G124" s="114"/>
      <c r="I124" s="2"/>
    </row>
    <row r="125" spans="5:9" ht="15.75">
      <c r="E125" s="114"/>
      <c r="F125" s="114"/>
      <c r="G125" s="114"/>
      <c r="I125" s="2"/>
    </row>
    <row r="126" spans="5:9" ht="15.75">
      <c r="E126" s="114"/>
      <c r="F126" s="114"/>
      <c r="G126" s="114"/>
      <c r="I126" s="2"/>
    </row>
    <row r="127" spans="5:9" ht="15.75">
      <c r="E127" s="114"/>
      <c r="F127" s="114"/>
      <c r="G127" s="114"/>
      <c r="I127" s="2"/>
    </row>
    <row r="129" spans="1:9" ht="20.25">
      <c r="A129" s="105" t="s">
        <v>0</v>
      </c>
      <c r="I129" s="115" t="s">
        <v>266</v>
      </c>
    </row>
    <row r="130" spans="1:9" ht="20.25">
      <c r="A130" s="115" t="s">
        <v>263</v>
      </c>
      <c r="E130" s="115" t="s">
        <v>262</v>
      </c>
      <c r="I130" s="115" t="s">
        <v>267</v>
      </c>
    </row>
    <row r="131" spans="1:10" ht="15.75">
      <c r="A131" s="25">
        <v>1</v>
      </c>
      <c r="B131" s="21" t="s">
        <v>1</v>
      </c>
      <c r="E131" s="2">
        <v>1</v>
      </c>
      <c r="F131" t="s">
        <v>2</v>
      </c>
      <c r="I131" s="2">
        <v>1</v>
      </c>
      <c r="J131" t="s">
        <v>226</v>
      </c>
    </row>
    <row r="132" spans="1:10" ht="15.75">
      <c r="A132" s="2">
        <v>2</v>
      </c>
      <c r="B132" t="s">
        <v>3</v>
      </c>
      <c r="E132" s="2">
        <v>2</v>
      </c>
      <c r="F132" t="s">
        <v>4</v>
      </c>
      <c r="I132" s="2">
        <v>2</v>
      </c>
      <c r="J132" t="s">
        <v>227</v>
      </c>
    </row>
    <row r="133" spans="1:10" ht="15.75">
      <c r="A133" s="2">
        <v>3</v>
      </c>
      <c r="B133" t="s">
        <v>5</v>
      </c>
      <c r="E133" s="2">
        <v>3</v>
      </c>
      <c r="F133" t="s">
        <v>6</v>
      </c>
      <c r="I133" s="2">
        <v>3</v>
      </c>
      <c r="J133" t="s">
        <v>228</v>
      </c>
    </row>
    <row r="134" spans="1:10" ht="15.75">
      <c r="A134" s="2">
        <v>4</v>
      </c>
      <c r="B134" t="s">
        <v>7</v>
      </c>
      <c r="E134" t="s">
        <v>172</v>
      </c>
      <c r="I134" s="2">
        <v>4</v>
      </c>
      <c r="J134" t="s">
        <v>229</v>
      </c>
    </row>
    <row r="135" spans="1:10" ht="15.75">
      <c r="A135" s="2">
        <v>5</v>
      </c>
      <c r="B135" t="s">
        <v>8</v>
      </c>
      <c r="I135" s="2">
        <v>5</v>
      </c>
      <c r="J135" t="s">
        <v>230</v>
      </c>
    </row>
    <row r="136" spans="1:10" ht="20.25">
      <c r="A136" s="2">
        <v>6</v>
      </c>
      <c r="B136" t="s">
        <v>9</v>
      </c>
      <c r="E136" s="115" t="s">
        <v>264</v>
      </c>
      <c r="I136" s="2">
        <v>6</v>
      </c>
      <c r="J136" s="117" t="s">
        <v>265</v>
      </c>
    </row>
    <row r="137" spans="1:9" ht="15.75">
      <c r="A137" s="2">
        <v>7</v>
      </c>
      <c r="B137" t="s">
        <v>11</v>
      </c>
      <c r="E137" s="2">
        <v>1</v>
      </c>
      <c r="F137" t="s">
        <v>220</v>
      </c>
      <c r="I137" s="2">
        <v>7</v>
      </c>
    </row>
    <row r="138" spans="1:9" ht="15.75">
      <c r="A138" s="2">
        <v>8</v>
      </c>
      <c r="B138" t="s">
        <v>12</v>
      </c>
      <c r="E138" s="2">
        <v>2</v>
      </c>
      <c r="F138" t="s">
        <v>221</v>
      </c>
      <c r="I138" s="2">
        <v>8</v>
      </c>
    </row>
    <row r="139" spans="1:10" ht="15.75">
      <c r="A139" s="25">
        <v>9</v>
      </c>
      <c r="B139" s="21" t="s">
        <v>14</v>
      </c>
      <c r="E139" s="2">
        <v>3</v>
      </c>
      <c r="F139" t="s">
        <v>192</v>
      </c>
      <c r="I139" s="2">
        <v>9</v>
      </c>
      <c r="J139" t="s">
        <v>231</v>
      </c>
    </row>
    <row r="140" spans="1:9" ht="15.75">
      <c r="A140" s="2">
        <v>10</v>
      </c>
      <c r="B140" t="s">
        <v>16</v>
      </c>
      <c r="E140" s="2">
        <v>4</v>
      </c>
      <c r="F140" t="s">
        <v>222</v>
      </c>
      <c r="I140" s="118" t="s">
        <v>270</v>
      </c>
    </row>
    <row r="141" spans="1:9" ht="19.5">
      <c r="A141" s="2">
        <v>11</v>
      </c>
      <c r="B141" t="s">
        <v>17</v>
      </c>
      <c r="E141" s="2">
        <v>5</v>
      </c>
      <c r="F141" t="s">
        <v>223</v>
      </c>
      <c r="I141" s="113" t="s">
        <v>234</v>
      </c>
    </row>
    <row r="142" spans="1:9" ht="19.5">
      <c r="A142" s="2">
        <v>12</v>
      </c>
      <c r="B142" t="s">
        <v>18</v>
      </c>
      <c r="E142" s="2">
        <v>6</v>
      </c>
      <c r="F142" t="s">
        <v>224</v>
      </c>
      <c r="I142" s="113" t="s">
        <v>269</v>
      </c>
    </row>
    <row r="143" spans="1:9" ht="20.25">
      <c r="A143" s="2">
        <v>13</v>
      </c>
      <c r="B143" t="s">
        <v>20</v>
      </c>
      <c r="I143" s="115" t="s">
        <v>268</v>
      </c>
    </row>
    <row r="144" spans="1:10" ht="15.75">
      <c r="A144" s="2">
        <v>14</v>
      </c>
      <c r="B144" t="s">
        <v>21</v>
      </c>
      <c r="G144" s="116" t="s">
        <v>246</v>
      </c>
      <c r="I144" s="2" t="s">
        <v>240</v>
      </c>
      <c r="J144" t="s">
        <v>236</v>
      </c>
    </row>
    <row r="145" spans="1:10" ht="15.75">
      <c r="A145" s="2">
        <v>15</v>
      </c>
      <c r="B145" t="s">
        <v>22</v>
      </c>
      <c r="I145" s="2" t="s">
        <v>241</v>
      </c>
      <c r="J145" t="s">
        <v>239</v>
      </c>
    </row>
    <row r="146" spans="1:10" ht="16.5" thickBot="1">
      <c r="A146" s="2">
        <v>16</v>
      </c>
      <c r="B146" t="s">
        <v>23</v>
      </c>
      <c r="I146" s="2" t="s">
        <v>242</v>
      </c>
      <c r="J146" t="s">
        <v>237</v>
      </c>
    </row>
    <row r="147" spans="1:10" ht="15.75">
      <c r="A147" s="2"/>
      <c r="E147" s="35" t="s">
        <v>10</v>
      </c>
      <c r="F147" s="26"/>
      <c r="G147" s="27"/>
      <c r="I147" s="2" t="s">
        <v>243</v>
      </c>
      <c r="J147" t="s">
        <v>238</v>
      </c>
    </row>
    <row r="148" spans="1:9" ht="15.75">
      <c r="A148" s="25">
        <v>20</v>
      </c>
      <c r="B148" s="21" t="s">
        <v>24</v>
      </c>
      <c r="E148" s="28" t="s">
        <v>173</v>
      </c>
      <c r="F148" s="29"/>
      <c r="G148" s="30"/>
      <c r="I148" s="2" t="s">
        <v>244</v>
      </c>
    </row>
    <row r="149" spans="5:9" ht="15.75">
      <c r="E149" s="34" t="s">
        <v>13</v>
      </c>
      <c r="F149" s="29"/>
      <c r="G149" s="30"/>
      <c r="I149" s="2" t="s">
        <v>235</v>
      </c>
    </row>
    <row r="150" spans="5:10" ht="16.5" thickBot="1">
      <c r="E150" s="31" t="s">
        <v>15</v>
      </c>
      <c r="F150" s="32"/>
      <c r="G150" s="33"/>
      <c r="I150" s="2" t="s">
        <v>245</v>
      </c>
      <c r="J150" t="s">
        <v>231</v>
      </c>
    </row>
    <row r="151" spans="5:9" ht="16.5" thickBot="1">
      <c r="E151" s="114"/>
      <c r="F151" s="114"/>
      <c r="G151" s="114"/>
      <c r="I151" s="2"/>
    </row>
    <row r="152" spans="2:5" ht="15.75">
      <c r="B152" s="283"/>
      <c r="C152" s="284"/>
      <c r="D152" s="284"/>
      <c r="E152" s="285"/>
    </row>
    <row r="153" spans="2:5" ht="26.25" thickBot="1">
      <c r="B153" s="286" t="s">
        <v>352</v>
      </c>
      <c r="C153" s="287"/>
      <c r="D153" s="287"/>
      <c r="E153" s="288">
        <f>E121+1</f>
        <v>5</v>
      </c>
    </row>
    <row r="154" spans="5:9" ht="15.75">
      <c r="E154" s="114"/>
      <c r="F154" s="114"/>
      <c r="G154" s="114"/>
      <c r="I154" s="2"/>
    </row>
    <row r="155" spans="5:9" ht="15.75">
      <c r="E155" s="114"/>
      <c r="F155" s="114"/>
      <c r="G155" s="114"/>
      <c r="I155" s="2"/>
    </row>
    <row r="156" spans="5:9" ht="15.75">
      <c r="E156" s="114"/>
      <c r="F156" s="114"/>
      <c r="G156" s="114"/>
      <c r="I156" s="2"/>
    </row>
    <row r="157" spans="5:9" ht="15.75">
      <c r="E157" s="114"/>
      <c r="F157" s="114"/>
      <c r="G157" s="114"/>
      <c r="I157" s="2"/>
    </row>
    <row r="158" spans="5:9" ht="15.75">
      <c r="E158" s="114"/>
      <c r="F158" s="114"/>
      <c r="G158" s="114"/>
      <c r="I158" s="2"/>
    </row>
    <row r="159" spans="5:9" ht="15.75">
      <c r="E159" s="114"/>
      <c r="F159" s="114"/>
      <c r="G159" s="114"/>
      <c r="I159" s="2"/>
    </row>
    <row r="161" spans="1:9" ht="20.25">
      <c r="A161" s="105" t="s">
        <v>0</v>
      </c>
      <c r="I161" s="115" t="s">
        <v>266</v>
      </c>
    </row>
    <row r="162" spans="1:9" ht="20.25">
      <c r="A162" s="115" t="s">
        <v>263</v>
      </c>
      <c r="E162" s="115" t="s">
        <v>262</v>
      </c>
      <c r="I162" s="115" t="s">
        <v>267</v>
      </c>
    </row>
    <row r="163" spans="1:10" ht="15.75">
      <c r="A163" s="25">
        <v>1</v>
      </c>
      <c r="B163" s="21" t="s">
        <v>1</v>
      </c>
      <c r="E163" s="2">
        <v>1</v>
      </c>
      <c r="F163" t="s">
        <v>2</v>
      </c>
      <c r="I163" s="2">
        <v>1</v>
      </c>
      <c r="J163" t="s">
        <v>226</v>
      </c>
    </row>
    <row r="164" spans="1:10" ht="15.75">
      <c r="A164" s="2">
        <v>2</v>
      </c>
      <c r="B164" t="s">
        <v>3</v>
      </c>
      <c r="E164" s="2">
        <v>2</v>
      </c>
      <c r="F164" t="s">
        <v>4</v>
      </c>
      <c r="I164" s="2">
        <v>2</v>
      </c>
      <c r="J164" t="s">
        <v>227</v>
      </c>
    </row>
    <row r="165" spans="1:10" ht="15.75">
      <c r="A165" s="2">
        <v>3</v>
      </c>
      <c r="B165" t="s">
        <v>5</v>
      </c>
      <c r="E165" s="2">
        <v>3</v>
      </c>
      <c r="F165" t="s">
        <v>6</v>
      </c>
      <c r="I165" s="2">
        <v>3</v>
      </c>
      <c r="J165" t="s">
        <v>228</v>
      </c>
    </row>
    <row r="166" spans="1:10" ht="15.75">
      <c r="A166" s="2">
        <v>4</v>
      </c>
      <c r="B166" t="s">
        <v>7</v>
      </c>
      <c r="E166" t="s">
        <v>172</v>
      </c>
      <c r="I166" s="2">
        <v>4</v>
      </c>
      <c r="J166" t="s">
        <v>229</v>
      </c>
    </row>
    <row r="167" spans="1:10" ht="15.75">
      <c r="A167" s="2">
        <v>5</v>
      </c>
      <c r="B167" t="s">
        <v>8</v>
      </c>
      <c r="I167" s="2">
        <v>5</v>
      </c>
      <c r="J167" t="s">
        <v>230</v>
      </c>
    </row>
    <row r="168" spans="1:10" ht="20.25">
      <c r="A168" s="2">
        <v>6</v>
      </c>
      <c r="B168" t="s">
        <v>9</v>
      </c>
      <c r="E168" s="115" t="s">
        <v>264</v>
      </c>
      <c r="I168" s="2">
        <v>6</v>
      </c>
      <c r="J168" s="117" t="s">
        <v>265</v>
      </c>
    </row>
    <row r="169" spans="1:9" ht="15.75">
      <c r="A169" s="2">
        <v>7</v>
      </c>
      <c r="B169" t="s">
        <v>11</v>
      </c>
      <c r="E169" s="2">
        <v>1</v>
      </c>
      <c r="F169" t="s">
        <v>220</v>
      </c>
      <c r="I169" s="2">
        <v>7</v>
      </c>
    </row>
    <row r="170" spans="1:9" ht="15.75">
      <c r="A170" s="2">
        <v>8</v>
      </c>
      <c r="B170" t="s">
        <v>12</v>
      </c>
      <c r="E170" s="2">
        <v>2</v>
      </c>
      <c r="F170" t="s">
        <v>221</v>
      </c>
      <c r="I170" s="2">
        <v>8</v>
      </c>
    </row>
    <row r="171" spans="1:10" ht="15.75">
      <c r="A171" s="25">
        <v>9</v>
      </c>
      <c r="B171" s="21" t="s">
        <v>14</v>
      </c>
      <c r="E171" s="2">
        <v>3</v>
      </c>
      <c r="F171" t="s">
        <v>192</v>
      </c>
      <c r="I171" s="2">
        <v>9</v>
      </c>
      <c r="J171" t="s">
        <v>231</v>
      </c>
    </row>
    <row r="172" spans="1:9" ht="15.75">
      <c r="A172" s="2">
        <v>10</v>
      </c>
      <c r="B172" t="s">
        <v>16</v>
      </c>
      <c r="E172" s="2">
        <v>4</v>
      </c>
      <c r="F172" t="s">
        <v>222</v>
      </c>
      <c r="I172" s="118" t="s">
        <v>270</v>
      </c>
    </row>
    <row r="173" spans="1:9" ht="19.5">
      <c r="A173" s="2">
        <v>11</v>
      </c>
      <c r="B173" t="s">
        <v>17</v>
      </c>
      <c r="E173" s="2">
        <v>5</v>
      </c>
      <c r="F173" t="s">
        <v>223</v>
      </c>
      <c r="I173" s="113" t="s">
        <v>234</v>
      </c>
    </row>
    <row r="174" spans="1:9" ht="19.5">
      <c r="A174" s="2">
        <v>12</v>
      </c>
      <c r="B174" t="s">
        <v>18</v>
      </c>
      <c r="E174" s="2">
        <v>6</v>
      </c>
      <c r="F174" t="s">
        <v>224</v>
      </c>
      <c r="I174" s="113" t="s">
        <v>269</v>
      </c>
    </row>
    <row r="175" spans="1:9" ht="20.25">
      <c r="A175" s="2">
        <v>13</v>
      </c>
      <c r="B175" t="s">
        <v>20</v>
      </c>
      <c r="I175" s="115" t="s">
        <v>268</v>
      </c>
    </row>
    <row r="176" spans="1:10" ht="15.75">
      <c r="A176" s="2">
        <v>14</v>
      </c>
      <c r="B176" t="s">
        <v>21</v>
      </c>
      <c r="G176" s="116" t="s">
        <v>246</v>
      </c>
      <c r="I176" s="2" t="s">
        <v>240</v>
      </c>
      <c r="J176" t="s">
        <v>236</v>
      </c>
    </row>
    <row r="177" spans="1:10" ht="15.75">
      <c r="A177" s="2">
        <v>15</v>
      </c>
      <c r="B177" t="s">
        <v>22</v>
      </c>
      <c r="I177" s="2" t="s">
        <v>241</v>
      </c>
      <c r="J177" t="s">
        <v>239</v>
      </c>
    </row>
    <row r="178" spans="1:10" ht="16.5" thickBot="1">
      <c r="A178" s="2">
        <v>16</v>
      </c>
      <c r="B178" t="s">
        <v>23</v>
      </c>
      <c r="I178" s="2" t="s">
        <v>242</v>
      </c>
      <c r="J178" t="s">
        <v>237</v>
      </c>
    </row>
    <row r="179" spans="1:10" ht="15.75">
      <c r="A179" s="2"/>
      <c r="E179" s="35" t="s">
        <v>10</v>
      </c>
      <c r="F179" s="26"/>
      <c r="G179" s="27"/>
      <c r="I179" s="2" t="s">
        <v>243</v>
      </c>
      <c r="J179" t="s">
        <v>238</v>
      </c>
    </row>
    <row r="180" spans="1:9" ht="15.75">
      <c r="A180" s="25">
        <v>20</v>
      </c>
      <c r="B180" s="21" t="s">
        <v>24</v>
      </c>
      <c r="E180" s="28" t="s">
        <v>173</v>
      </c>
      <c r="F180" s="29"/>
      <c r="G180" s="30"/>
      <c r="I180" s="2" t="s">
        <v>244</v>
      </c>
    </row>
    <row r="181" spans="5:9" ht="15.75">
      <c r="E181" s="34" t="s">
        <v>13</v>
      </c>
      <c r="F181" s="29"/>
      <c r="G181" s="30"/>
      <c r="I181" s="2" t="s">
        <v>235</v>
      </c>
    </row>
    <row r="182" spans="5:10" ht="16.5" thickBot="1">
      <c r="E182" s="31" t="s">
        <v>15</v>
      </c>
      <c r="F182" s="32"/>
      <c r="G182" s="33"/>
      <c r="I182" s="2" t="s">
        <v>245</v>
      </c>
      <c r="J182" t="s">
        <v>231</v>
      </c>
    </row>
    <row r="183" spans="5:9" ht="16.5" thickBot="1">
      <c r="E183" s="114"/>
      <c r="F183" s="114"/>
      <c r="G183" s="114"/>
      <c r="I183" s="2"/>
    </row>
    <row r="184" spans="2:5" ht="15.75">
      <c r="B184" s="283"/>
      <c r="C184" s="284"/>
      <c r="D184" s="284"/>
      <c r="E184" s="285"/>
    </row>
    <row r="185" spans="2:5" ht="26.25" thickBot="1">
      <c r="B185" s="286" t="s">
        <v>352</v>
      </c>
      <c r="C185" s="287"/>
      <c r="D185" s="287"/>
      <c r="E185" s="288">
        <f>E153+1</f>
        <v>6</v>
      </c>
    </row>
    <row r="186" spans="5:9" ht="15.75">
      <c r="E186" s="114"/>
      <c r="F186" s="114"/>
      <c r="G186" s="114"/>
      <c r="I186" s="2"/>
    </row>
    <row r="187" spans="5:9" ht="15.75">
      <c r="E187" s="114"/>
      <c r="F187" s="114"/>
      <c r="G187" s="114"/>
      <c r="I187" s="2"/>
    </row>
    <row r="188" spans="5:9" ht="15.75">
      <c r="E188" s="114"/>
      <c r="F188" s="114"/>
      <c r="G188" s="114"/>
      <c r="I188" s="2"/>
    </row>
    <row r="189" spans="5:9" ht="15.75">
      <c r="E189" s="114"/>
      <c r="F189" s="114"/>
      <c r="G189" s="114"/>
      <c r="I189" s="2"/>
    </row>
    <row r="190" spans="5:9" ht="15.75">
      <c r="E190" s="114"/>
      <c r="F190" s="114"/>
      <c r="G190" s="114"/>
      <c r="I190" s="2"/>
    </row>
    <row r="191" spans="5:9" ht="15.75">
      <c r="E191" s="114"/>
      <c r="F191" s="114"/>
      <c r="G191" s="114"/>
      <c r="I191" s="2"/>
    </row>
    <row r="193" spans="1:9" ht="20.25">
      <c r="A193" s="105" t="s">
        <v>0</v>
      </c>
      <c r="I193" s="115" t="s">
        <v>266</v>
      </c>
    </row>
    <row r="194" spans="1:9" ht="20.25">
      <c r="A194" s="115" t="s">
        <v>263</v>
      </c>
      <c r="E194" s="115" t="s">
        <v>262</v>
      </c>
      <c r="I194" s="115" t="s">
        <v>267</v>
      </c>
    </row>
    <row r="195" spans="1:10" ht="15.75">
      <c r="A195" s="25">
        <v>1</v>
      </c>
      <c r="B195" s="21" t="s">
        <v>1</v>
      </c>
      <c r="E195" s="2">
        <v>1</v>
      </c>
      <c r="F195" t="s">
        <v>2</v>
      </c>
      <c r="I195" s="2">
        <v>1</v>
      </c>
      <c r="J195" t="s">
        <v>226</v>
      </c>
    </row>
    <row r="196" spans="1:10" ht="15.75">
      <c r="A196" s="2">
        <v>2</v>
      </c>
      <c r="B196" t="s">
        <v>3</v>
      </c>
      <c r="E196" s="2">
        <v>2</v>
      </c>
      <c r="F196" t="s">
        <v>4</v>
      </c>
      <c r="I196" s="2">
        <v>2</v>
      </c>
      <c r="J196" t="s">
        <v>227</v>
      </c>
    </row>
    <row r="197" spans="1:10" ht="15.75">
      <c r="A197" s="2">
        <v>3</v>
      </c>
      <c r="B197" t="s">
        <v>5</v>
      </c>
      <c r="E197" s="2">
        <v>3</v>
      </c>
      <c r="F197" t="s">
        <v>6</v>
      </c>
      <c r="I197" s="2">
        <v>3</v>
      </c>
      <c r="J197" t="s">
        <v>228</v>
      </c>
    </row>
    <row r="198" spans="1:10" ht="15.75">
      <c r="A198" s="2">
        <v>4</v>
      </c>
      <c r="B198" t="s">
        <v>7</v>
      </c>
      <c r="E198" t="s">
        <v>172</v>
      </c>
      <c r="I198" s="2">
        <v>4</v>
      </c>
      <c r="J198" t="s">
        <v>229</v>
      </c>
    </row>
    <row r="199" spans="1:10" ht="15.75">
      <c r="A199" s="2">
        <v>5</v>
      </c>
      <c r="B199" t="s">
        <v>8</v>
      </c>
      <c r="I199" s="2">
        <v>5</v>
      </c>
      <c r="J199" t="s">
        <v>230</v>
      </c>
    </row>
    <row r="200" spans="1:10" ht="20.25">
      <c r="A200" s="2">
        <v>6</v>
      </c>
      <c r="B200" t="s">
        <v>9</v>
      </c>
      <c r="E200" s="115" t="s">
        <v>264</v>
      </c>
      <c r="I200" s="2">
        <v>6</v>
      </c>
      <c r="J200" s="117" t="s">
        <v>265</v>
      </c>
    </row>
    <row r="201" spans="1:9" ht="15.75">
      <c r="A201" s="2">
        <v>7</v>
      </c>
      <c r="B201" t="s">
        <v>11</v>
      </c>
      <c r="E201" s="2">
        <v>1</v>
      </c>
      <c r="F201" t="s">
        <v>220</v>
      </c>
      <c r="I201" s="2">
        <v>7</v>
      </c>
    </row>
    <row r="202" spans="1:9" ht="15.75">
      <c r="A202" s="2">
        <v>8</v>
      </c>
      <c r="B202" t="s">
        <v>12</v>
      </c>
      <c r="E202" s="2">
        <v>2</v>
      </c>
      <c r="F202" t="s">
        <v>221</v>
      </c>
      <c r="I202" s="2">
        <v>8</v>
      </c>
    </row>
    <row r="203" spans="1:10" ht="15.75">
      <c r="A203" s="25">
        <v>9</v>
      </c>
      <c r="B203" s="21" t="s">
        <v>14</v>
      </c>
      <c r="E203" s="2">
        <v>3</v>
      </c>
      <c r="F203" t="s">
        <v>192</v>
      </c>
      <c r="I203" s="2">
        <v>9</v>
      </c>
      <c r="J203" t="s">
        <v>231</v>
      </c>
    </row>
    <row r="204" spans="1:9" ht="15.75">
      <c r="A204" s="2">
        <v>10</v>
      </c>
      <c r="B204" t="s">
        <v>16</v>
      </c>
      <c r="E204" s="2">
        <v>4</v>
      </c>
      <c r="F204" t="s">
        <v>222</v>
      </c>
      <c r="I204" s="118" t="s">
        <v>270</v>
      </c>
    </row>
    <row r="205" spans="1:9" ht="19.5">
      <c r="A205" s="2">
        <v>11</v>
      </c>
      <c r="B205" t="s">
        <v>17</v>
      </c>
      <c r="E205" s="2">
        <v>5</v>
      </c>
      <c r="F205" t="s">
        <v>223</v>
      </c>
      <c r="I205" s="113" t="s">
        <v>234</v>
      </c>
    </row>
    <row r="206" spans="1:9" ht="19.5">
      <c r="A206" s="2">
        <v>12</v>
      </c>
      <c r="B206" t="s">
        <v>18</v>
      </c>
      <c r="E206" s="2">
        <v>6</v>
      </c>
      <c r="F206" t="s">
        <v>224</v>
      </c>
      <c r="I206" s="113" t="s">
        <v>269</v>
      </c>
    </row>
    <row r="207" spans="1:9" ht="20.25">
      <c r="A207" s="2">
        <v>13</v>
      </c>
      <c r="B207" t="s">
        <v>20</v>
      </c>
      <c r="I207" s="115" t="s">
        <v>268</v>
      </c>
    </row>
    <row r="208" spans="1:10" ht="15.75">
      <c r="A208" s="2">
        <v>14</v>
      </c>
      <c r="B208" t="s">
        <v>21</v>
      </c>
      <c r="G208" s="116" t="s">
        <v>246</v>
      </c>
      <c r="I208" s="2" t="s">
        <v>240</v>
      </c>
      <c r="J208" t="s">
        <v>236</v>
      </c>
    </row>
    <row r="209" spans="1:10" ht="15.75">
      <c r="A209" s="2">
        <v>15</v>
      </c>
      <c r="B209" t="s">
        <v>22</v>
      </c>
      <c r="I209" s="2" t="s">
        <v>241</v>
      </c>
      <c r="J209" t="s">
        <v>239</v>
      </c>
    </row>
    <row r="210" spans="1:10" ht="16.5" thickBot="1">
      <c r="A210" s="2">
        <v>16</v>
      </c>
      <c r="B210" t="s">
        <v>23</v>
      </c>
      <c r="I210" s="2" t="s">
        <v>242</v>
      </c>
      <c r="J210" t="s">
        <v>237</v>
      </c>
    </row>
    <row r="211" spans="1:10" ht="15.75">
      <c r="A211" s="2"/>
      <c r="E211" s="35" t="s">
        <v>10</v>
      </c>
      <c r="F211" s="26"/>
      <c r="G211" s="27"/>
      <c r="I211" s="2" t="s">
        <v>243</v>
      </c>
      <c r="J211" t="s">
        <v>238</v>
      </c>
    </row>
    <row r="212" spans="1:9" ht="15.75">
      <c r="A212" s="25">
        <v>20</v>
      </c>
      <c r="B212" s="21" t="s">
        <v>24</v>
      </c>
      <c r="E212" s="28" t="s">
        <v>173</v>
      </c>
      <c r="F212" s="29"/>
      <c r="G212" s="30"/>
      <c r="I212" s="2" t="s">
        <v>244</v>
      </c>
    </row>
    <row r="213" spans="5:9" ht="15.75">
      <c r="E213" s="34" t="s">
        <v>13</v>
      </c>
      <c r="F213" s="29"/>
      <c r="G213" s="30"/>
      <c r="I213" s="2" t="s">
        <v>235</v>
      </c>
    </row>
    <row r="214" spans="5:10" ht="16.5" thickBot="1">
      <c r="E214" s="31" t="s">
        <v>15</v>
      </c>
      <c r="F214" s="32"/>
      <c r="G214" s="33"/>
      <c r="I214" s="2" t="s">
        <v>245</v>
      </c>
      <c r="J214" t="s">
        <v>231</v>
      </c>
    </row>
    <row r="215" spans="5:9" ht="16.5" thickBot="1">
      <c r="E215" s="114"/>
      <c r="F215" s="114"/>
      <c r="G215" s="114"/>
      <c r="I215" s="2"/>
    </row>
    <row r="216" spans="2:5" ht="15.75">
      <c r="B216" s="283"/>
      <c r="C216" s="284"/>
      <c r="D216" s="284"/>
      <c r="E216" s="285"/>
    </row>
    <row r="217" spans="2:5" ht="26.25" thickBot="1">
      <c r="B217" s="286" t="s">
        <v>352</v>
      </c>
      <c r="C217" s="287"/>
      <c r="D217" s="287"/>
      <c r="E217" s="288">
        <f>E185+1</f>
        <v>7</v>
      </c>
    </row>
    <row r="218" spans="5:9" ht="15.75">
      <c r="E218" s="114"/>
      <c r="F218" s="114"/>
      <c r="G218" s="114"/>
      <c r="I218" s="2"/>
    </row>
    <row r="219" spans="5:9" ht="15.75">
      <c r="E219" s="114"/>
      <c r="F219" s="114"/>
      <c r="G219" s="114"/>
      <c r="I219" s="2"/>
    </row>
    <row r="220" spans="5:9" ht="15.75">
      <c r="E220" s="114"/>
      <c r="F220" s="114"/>
      <c r="G220" s="114"/>
      <c r="I220" s="2"/>
    </row>
    <row r="221" spans="5:9" ht="15.75">
      <c r="E221" s="114"/>
      <c r="F221" s="114"/>
      <c r="G221" s="114"/>
      <c r="I221" s="2"/>
    </row>
    <row r="222" spans="5:9" ht="15.75">
      <c r="E222" s="114"/>
      <c r="F222" s="114"/>
      <c r="G222" s="114"/>
      <c r="I222" s="2"/>
    </row>
    <row r="223" spans="5:9" ht="15.75">
      <c r="E223" s="114"/>
      <c r="F223" s="114"/>
      <c r="G223" s="114"/>
      <c r="I223" s="2"/>
    </row>
    <row r="225" spans="1:9" ht="20.25">
      <c r="A225" s="105" t="s">
        <v>0</v>
      </c>
      <c r="I225" s="115" t="s">
        <v>266</v>
      </c>
    </row>
    <row r="226" spans="1:9" ht="20.25">
      <c r="A226" s="115" t="s">
        <v>263</v>
      </c>
      <c r="E226" s="115" t="s">
        <v>262</v>
      </c>
      <c r="I226" s="115" t="s">
        <v>267</v>
      </c>
    </row>
    <row r="227" spans="1:10" ht="15.75">
      <c r="A227" s="25">
        <v>1</v>
      </c>
      <c r="B227" s="21" t="s">
        <v>1</v>
      </c>
      <c r="E227" s="2">
        <v>1</v>
      </c>
      <c r="F227" t="s">
        <v>2</v>
      </c>
      <c r="I227" s="2">
        <v>1</v>
      </c>
      <c r="J227" t="s">
        <v>226</v>
      </c>
    </row>
    <row r="228" spans="1:10" ht="15.75">
      <c r="A228" s="2">
        <v>2</v>
      </c>
      <c r="B228" t="s">
        <v>3</v>
      </c>
      <c r="E228" s="2">
        <v>2</v>
      </c>
      <c r="F228" t="s">
        <v>4</v>
      </c>
      <c r="I228" s="2">
        <v>2</v>
      </c>
      <c r="J228" t="s">
        <v>227</v>
      </c>
    </row>
    <row r="229" spans="1:10" ht="15.75">
      <c r="A229" s="2">
        <v>3</v>
      </c>
      <c r="B229" t="s">
        <v>5</v>
      </c>
      <c r="E229" s="2">
        <v>3</v>
      </c>
      <c r="F229" t="s">
        <v>6</v>
      </c>
      <c r="I229" s="2">
        <v>3</v>
      </c>
      <c r="J229" t="s">
        <v>228</v>
      </c>
    </row>
    <row r="230" spans="1:10" ht="15.75">
      <c r="A230" s="2">
        <v>4</v>
      </c>
      <c r="B230" t="s">
        <v>7</v>
      </c>
      <c r="E230" t="s">
        <v>172</v>
      </c>
      <c r="I230" s="2">
        <v>4</v>
      </c>
      <c r="J230" t="s">
        <v>229</v>
      </c>
    </row>
    <row r="231" spans="1:10" ht="15.75">
      <c r="A231" s="2">
        <v>5</v>
      </c>
      <c r="B231" t="s">
        <v>8</v>
      </c>
      <c r="I231" s="2">
        <v>5</v>
      </c>
      <c r="J231" t="s">
        <v>230</v>
      </c>
    </row>
    <row r="232" spans="1:10" ht="20.25">
      <c r="A232" s="2">
        <v>6</v>
      </c>
      <c r="B232" t="s">
        <v>9</v>
      </c>
      <c r="E232" s="115" t="s">
        <v>264</v>
      </c>
      <c r="I232" s="2">
        <v>6</v>
      </c>
      <c r="J232" s="117" t="s">
        <v>265</v>
      </c>
    </row>
    <row r="233" spans="1:9" ht="15.75">
      <c r="A233" s="2">
        <v>7</v>
      </c>
      <c r="B233" t="s">
        <v>11</v>
      </c>
      <c r="E233" s="2">
        <v>1</v>
      </c>
      <c r="F233" t="s">
        <v>220</v>
      </c>
      <c r="I233" s="2">
        <v>7</v>
      </c>
    </row>
    <row r="234" spans="1:9" ht="15.75">
      <c r="A234" s="2">
        <v>8</v>
      </c>
      <c r="B234" t="s">
        <v>12</v>
      </c>
      <c r="E234" s="2">
        <v>2</v>
      </c>
      <c r="F234" t="s">
        <v>221</v>
      </c>
      <c r="I234" s="2">
        <v>8</v>
      </c>
    </row>
    <row r="235" spans="1:10" ht="15.75">
      <c r="A235" s="25">
        <v>9</v>
      </c>
      <c r="B235" s="21" t="s">
        <v>14</v>
      </c>
      <c r="E235" s="2">
        <v>3</v>
      </c>
      <c r="F235" t="s">
        <v>192</v>
      </c>
      <c r="I235" s="2">
        <v>9</v>
      </c>
      <c r="J235" t="s">
        <v>231</v>
      </c>
    </row>
    <row r="236" spans="1:9" ht="15.75">
      <c r="A236" s="2">
        <v>10</v>
      </c>
      <c r="B236" t="s">
        <v>16</v>
      </c>
      <c r="E236" s="2">
        <v>4</v>
      </c>
      <c r="F236" t="s">
        <v>222</v>
      </c>
      <c r="I236" s="118" t="s">
        <v>270</v>
      </c>
    </row>
    <row r="237" spans="1:9" ht="19.5">
      <c r="A237" s="2">
        <v>11</v>
      </c>
      <c r="B237" t="s">
        <v>17</v>
      </c>
      <c r="E237" s="2">
        <v>5</v>
      </c>
      <c r="F237" t="s">
        <v>223</v>
      </c>
      <c r="I237" s="113" t="s">
        <v>234</v>
      </c>
    </row>
    <row r="238" spans="1:9" ht="19.5">
      <c r="A238" s="2">
        <v>12</v>
      </c>
      <c r="B238" t="s">
        <v>18</v>
      </c>
      <c r="E238" s="2">
        <v>6</v>
      </c>
      <c r="F238" t="s">
        <v>224</v>
      </c>
      <c r="I238" s="113" t="s">
        <v>269</v>
      </c>
    </row>
    <row r="239" spans="1:9" ht="20.25">
      <c r="A239" s="2">
        <v>13</v>
      </c>
      <c r="B239" t="s">
        <v>20</v>
      </c>
      <c r="I239" s="115" t="s">
        <v>268</v>
      </c>
    </row>
    <row r="240" spans="1:10" ht="15.75">
      <c r="A240" s="2">
        <v>14</v>
      </c>
      <c r="B240" t="s">
        <v>21</v>
      </c>
      <c r="G240" s="116" t="s">
        <v>246</v>
      </c>
      <c r="I240" s="2" t="s">
        <v>240</v>
      </c>
      <c r="J240" t="s">
        <v>236</v>
      </c>
    </row>
    <row r="241" spans="1:10" ht="15.75">
      <c r="A241" s="2">
        <v>15</v>
      </c>
      <c r="B241" t="s">
        <v>22</v>
      </c>
      <c r="I241" s="2" t="s">
        <v>241</v>
      </c>
      <c r="J241" t="s">
        <v>239</v>
      </c>
    </row>
    <row r="242" spans="1:10" ht="16.5" thickBot="1">
      <c r="A242" s="2">
        <v>16</v>
      </c>
      <c r="B242" t="s">
        <v>23</v>
      </c>
      <c r="I242" s="2" t="s">
        <v>242</v>
      </c>
      <c r="J242" t="s">
        <v>237</v>
      </c>
    </row>
    <row r="243" spans="1:10" ht="15.75">
      <c r="A243" s="2"/>
      <c r="E243" s="35" t="s">
        <v>10</v>
      </c>
      <c r="F243" s="26"/>
      <c r="G243" s="27"/>
      <c r="I243" s="2" t="s">
        <v>243</v>
      </c>
      <c r="J243" t="s">
        <v>238</v>
      </c>
    </row>
    <row r="244" spans="1:9" ht="15.75">
      <c r="A244" s="25">
        <v>20</v>
      </c>
      <c r="B244" s="21" t="s">
        <v>24</v>
      </c>
      <c r="E244" s="28" t="s">
        <v>173</v>
      </c>
      <c r="F244" s="29"/>
      <c r="G244" s="30"/>
      <c r="I244" s="2" t="s">
        <v>244</v>
      </c>
    </row>
    <row r="245" spans="5:9" ht="15.75">
      <c r="E245" s="34" t="s">
        <v>13</v>
      </c>
      <c r="F245" s="29"/>
      <c r="G245" s="30"/>
      <c r="I245" s="2" t="s">
        <v>235</v>
      </c>
    </row>
    <row r="246" spans="5:10" ht="16.5" thickBot="1">
      <c r="E246" s="31" t="s">
        <v>15</v>
      </c>
      <c r="F246" s="32"/>
      <c r="G246" s="33"/>
      <c r="I246" s="2" t="s">
        <v>245</v>
      </c>
      <c r="J246" t="s">
        <v>231</v>
      </c>
    </row>
    <row r="247" spans="5:9" ht="16.5" thickBot="1">
      <c r="E247" s="114"/>
      <c r="F247" s="114"/>
      <c r="G247" s="114"/>
      <c r="I247" s="2"/>
    </row>
    <row r="248" spans="2:5" ht="15.75">
      <c r="B248" s="283"/>
      <c r="C248" s="284"/>
      <c r="D248" s="284"/>
      <c r="E248" s="285"/>
    </row>
    <row r="249" spans="2:5" ht="26.25" thickBot="1">
      <c r="B249" s="286" t="s">
        <v>352</v>
      </c>
      <c r="C249" s="287"/>
      <c r="D249" s="287"/>
      <c r="E249" s="288">
        <f>E217+1</f>
        <v>8</v>
      </c>
    </row>
    <row r="250" spans="5:9" ht="15.75">
      <c r="E250" s="114"/>
      <c r="F250" s="114"/>
      <c r="G250" s="114"/>
      <c r="I250" s="2"/>
    </row>
    <row r="251" spans="5:9" ht="15.75">
      <c r="E251" s="114"/>
      <c r="F251" s="114"/>
      <c r="G251" s="114"/>
      <c r="I251" s="2"/>
    </row>
    <row r="252" spans="5:9" ht="15.75">
      <c r="E252" s="114"/>
      <c r="F252" s="114"/>
      <c r="G252" s="114"/>
      <c r="I252" s="2"/>
    </row>
    <row r="253" spans="5:9" ht="15.75">
      <c r="E253" s="114"/>
      <c r="F253" s="114"/>
      <c r="G253" s="114"/>
      <c r="I253" s="2"/>
    </row>
    <row r="254" spans="5:9" ht="15.75">
      <c r="E254" s="114"/>
      <c r="F254" s="114"/>
      <c r="G254" s="114"/>
      <c r="I254" s="2"/>
    </row>
    <row r="255" spans="5:9" ht="15.75">
      <c r="E255" s="114"/>
      <c r="F255" s="114"/>
      <c r="G255" s="114"/>
      <c r="I255" s="2"/>
    </row>
    <row r="257" spans="1:9" ht="20.25">
      <c r="A257" s="105" t="s">
        <v>0</v>
      </c>
      <c r="I257" s="115" t="s">
        <v>266</v>
      </c>
    </row>
    <row r="258" spans="1:9" ht="20.25">
      <c r="A258" s="115" t="s">
        <v>263</v>
      </c>
      <c r="E258" s="115" t="s">
        <v>262</v>
      </c>
      <c r="I258" s="115" t="s">
        <v>267</v>
      </c>
    </row>
    <row r="259" spans="1:10" ht="15.75">
      <c r="A259" s="25">
        <v>1</v>
      </c>
      <c r="B259" s="21" t="s">
        <v>1</v>
      </c>
      <c r="E259" s="2">
        <v>1</v>
      </c>
      <c r="F259" t="s">
        <v>2</v>
      </c>
      <c r="I259" s="2">
        <v>1</v>
      </c>
      <c r="J259" t="s">
        <v>226</v>
      </c>
    </row>
    <row r="260" spans="1:10" ht="15.75">
      <c r="A260" s="2">
        <v>2</v>
      </c>
      <c r="B260" t="s">
        <v>3</v>
      </c>
      <c r="E260" s="2">
        <v>2</v>
      </c>
      <c r="F260" t="s">
        <v>4</v>
      </c>
      <c r="I260" s="2">
        <v>2</v>
      </c>
      <c r="J260" t="s">
        <v>227</v>
      </c>
    </row>
    <row r="261" spans="1:10" ht="15.75">
      <c r="A261" s="2">
        <v>3</v>
      </c>
      <c r="B261" t="s">
        <v>5</v>
      </c>
      <c r="E261" s="2">
        <v>3</v>
      </c>
      <c r="F261" t="s">
        <v>6</v>
      </c>
      <c r="I261" s="2">
        <v>3</v>
      </c>
      <c r="J261" t="s">
        <v>228</v>
      </c>
    </row>
    <row r="262" spans="1:10" ht="15.75">
      <c r="A262" s="2">
        <v>4</v>
      </c>
      <c r="B262" t="s">
        <v>7</v>
      </c>
      <c r="E262" t="s">
        <v>172</v>
      </c>
      <c r="I262" s="2">
        <v>4</v>
      </c>
      <c r="J262" t="s">
        <v>229</v>
      </c>
    </row>
    <row r="263" spans="1:10" ht="15.75">
      <c r="A263" s="2">
        <v>5</v>
      </c>
      <c r="B263" t="s">
        <v>8</v>
      </c>
      <c r="I263" s="2">
        <v>5</v>
      </c>
      <c r="J263" t="s">
        <v>230</v>
      </c>
    </row>
    <row r="264" spans="1:10" ht="20.25">
      <c r="A264" s="2">
        <v>6</v>
      </c>
      <c r="B264" t="s">
        <v>9</v>
      </c>
      <c r="E264" s="115" t="s">
        <v>264</v>
      </c>
      <c r="I264" s="2">
        <v>6</v>
      </c>
      <c r="J264" s="117" t="s">
        <v>265</v>
      </c>
    </row>
    <row r="265" spans="1:9" ht="15.75">
      <c r="A265" s="2">
        <v>7</v>
      </c>
      <c r="B265" t="s">
        <v>11</v>
      </c>
      <c r="E265" s="2">
        <v>1</v>
      </c>
      <c r="F265" t="s">
        <v>220</v>
      </c>
      <c r="I265" s="2">
        <v>7</v>
      </c>
    </row>
    <row r="266" spans="1:9" ht="15.75">
      <c r="A266" s="2">
        <v>8</v>
      </c>
      <c r="B266" t="s">
        <v>12</v>
      </c>
      <c r="E266" s="2">
        <v>2</v>
      </c>
      <c r="F266" t="s">
        <v>221</v>
      </c>
      <c r="I266" s="2">
        <v>8</v>
      </c>
    </row>
    <row r="267" spans="1:10" ht="15.75">
      <c r="A267" s="25">
        <v>9</v>
      </c>
      <c r="B267" s="21" t="s">
        <v>14</v>
      </c>
      <c r="E267" s="2">
        <v>3</v>
      </c>
      <c r="F267" t="s">
        <v>192</v>
      </c>
      <c r="I267" s="2">
        <v>9</v>
      </c>
      <c r="J267" t="s">
        <v>231</v>
      </c>
    </row>
    <row r="268" spans="1:9" ht="15.75">
      <c r="A268" s="2">
        <v>10</v>
      </c>
      <c r="B268" t="s">
        <v>16</v>
      </c>
      <c r="E268" s="2">
        <v>4</v>
      </c>
      <c r="F268" t="s">
        <v>222</v>
      </c>
      <c r="I268" s="118" t="s">
        <v>270</v>
      </c>
    </row>
    <row r="269" spans="1:9" ht="19.5">
      <c r="A269" s="2">
        <v>11</v>
      </c>
      <c r="B269" t="s">
        <v>17</v>
      </c>
      <c r="E269" s="2">
        <v>5</v>
      </c>
      <c r="F269" t="s">
        <v>223</v>
      </c>
      <c r="I269" s="113" t="s">
        <v>234</v>
      </c>
    </row>
    <row r="270" spans="1:9" ht="19.5">
      <c r="A270" s="2">
        <v>12</v>
      </c>
      <c r="B270" t="s">
        <v>18</v>
      </c>
      <c r="E270" s="2">
        <v>6</v>
      </c>
      <c r="F270" t="s">
        <v>224</v>
      </c>
      <c r="I270" s="113" t="s">
        <v>269</v>
      </c>
    </row>
    <row r="271" spans="1:9" ht="20.25">
      <c r="A271" s="2">
        <v>13</v>
      </c>
      <c r="B271" t="s">
        <v>20</v>
      </c>
      <c r="I271" s="115" t="s">
        <v>268</v>
      </c>
    </row>
    <row r="272" spans="1:10" ht="15.75">
      <c r="A272" s="2">
        <v>14</v>
      </c>
      <c r="B272" t="s">
        <v>21</v>
      </c>
      <c r="G272" s="116" t="s">
        <v>246</v>
      </c>
      <c r="I272" s="2" t="s">
        <v>240</v>
      </c>
      <c r="J272" t="s">
        <v>236</v>
      </c>
    </row>
    <row r="273" spans="1:10" ht="15.75">
      <c r="A273" s="2">
        <v>15</v>
      </c>
      <c r="B273" t="s">
        <v>22</v>
      </c>
      <c r="I273" s="2" t="s">
        <v>241</v>
      </c>
      <c r="J273" t="s">
        <v>239</v>
      </c>
    </row>
    <row r="274" spans="1:10" ht="16.5" thickBot="1">
      <c r="A274" s="2">
        <v>16</v>
      </c>
      <c r="B274" t="s">
        <v>23</v>
      </c>
      <c r="I274" s="2" t="s">
        <v>242</v>
      </c>
      <c r="J274" t="s">
        <v>237</v>
      </c>
    </row>
    <row r="275" spans="1:10" ht="15.75">
      <c r="A275" s="2"/>
      <c r="E275" s="35" t="s">
        <v>10</v>
      </c>
      <c r="F275" s="26"/>
      <c r="G275" s="27"/>
      <c r="I275" s="2" t="s">
        <v>243</v>
      </c>
      <c r="J275" t="s">
        <v>238</v>
      </c>
    </row>
    <row r="276" spans="1:9" ht="15.75">
      <c r="A276" s="25">
        <v>20</v>
      </c>
      <c r="B276" s="21" t="s">
        <v>24</v>
      </c>
      <c r="E276" s="28" t="s">
        <v>173</v>
      </c>
      <c r="F276" s="29"/>
      <c r="G276" s="30"/>
      <c r="I276" s="2" t="s">
        <v>244</v>
      </c>
    </row>
    <row r="277" spans="5:9" ht="15.75">
      <c r="E277" s="34" t="s">
        <v>13</v>
      </c>
      <c r="F277" s="29"/>
      <c r="G277" s="30"/>
      <c r="I277" s="2" t="s">
        <v>235</v>
      </c>
    </row>
    <row r="278" spans="5:10" ht="16.5" thickBot="1">
      <c r="E278" s="31" t="s">
        <v>15</v>
      </c>
      <c r="F278" s="32"/>
      <c r="G278" s="33"/>
      <c r="I278" s="2" t="s">
        <v>245</v>
      </c>
      <c r="J278" t="s">
        <v>231</v>
      </c>
    </row>
    <row r="279" spans="5:9" ht="16.5" thickBot="1">
      <c r="E279" s="114"/>
      <c r="F279" s="114"/>
      <c r="G279" s="114"/>
      <c r="I279" s="2"/>
    </row>
    <row r="280" spans="2:5" ht="15.75">
      <c r="B280" s="283"/>
      <c r="C280" s="284"/>
      <c r="D280" s="284"/>
      <c r="E280" s="285"/>
    </row>
    <row r="281" spans="2:5" ht="26.25" thickBot="1">
      <c r="B281" s="286" t="s">
        <v>352</v>
      </c>
      <c r="C281" s="287"/>
      <c r="D281" s="287"/>
      <c r="E281" s="288">
        <f>E249+1</f>
        <v>9</v>
      </c>
    </row>
    <row r="282" spans="5:9" ht="15.75">
      <c r="E282" s="114"/>
      <c r="F282" s="114"/>
      <c r="G282" s="114"/>
      <c r="I282" s="2"/>
    </row>
    <row r="283" spans="5:9" ht="15.75">
      <c r="E283" s="114"/>
      <c r="F283" s="114"/>
      <c r="G283" s="114"/>
      <c r="I283" s="2"/>
    </row>
    <row r="284" spans="5:9" ht="15.75">
      <c r="E284" s="114"/>
      <c r="F284" s="114"/>
      <c r="G284" s="114"/>
      <c r="I284" s="2"/>
    </row>
    <row r="285" spans="5:9" ht="15.75">
      <c r="E285" s="114"/>
      <c r="F285" s="114"/>
      <c r="G285" s="114"/>
      <c r="I285" s="2"/>
    </row>
    <row r="286" spans="5:9" ht="15.75">
      <c r="E286" s="114"/>
      <c r="F286" s="114"/>
      <c r="G286" s="114"/>
      <c r="I286" s="2"/>
    </row>
    <row r="287" spans="5:9" ht="15.75">
      <c r="E287" s="114"/>
      <c r="F287" s="114"/>
      <c r="G287" s="114"/>
      <c r="I287" s="2"/>
    </row>
    <row r="289" spans="1:9" ht="20.25">
      <c r="A289" s="105" t="s">
        <v>0</v>
      </c>
      <c r="I289" s="115" t="s">
        <v>266</v>
      </c>
    </row>
    <row r="290" spans="1:9" ht="20.25">
      <c r="A290" s="115" t="s">
        <v>263</v>
      </c>
      <c r="E290" s="115" t="s">
        <v>262</v>
      </c>
      <c r="I290" s="115" t="s">
        <v>267</v>
      </c>
    </row>
    <row r="291" spans="1:10" ht="15.75">
      <c r="A291" s="25">
        <v>1</v>
      </c>
      <c r="B291" s="21" t="s">
        <v>1</v>
      </c>
      <c r="E291" s="2">
        <v>1</v>
      </c>
      <c r="F291" t="s">
        <v>2</v>
      </c>
      <c r="I291" s="2">
        <v>1</v>
      </c>
      <c r="J291" t="s">
        <v>226</v>
      </c>
    </row>
    <row r="292" spans="1:10" ht="15.75">
      <c r="A292" s="2">
        <v>2</v>
      </c>
      <c r="B292" t="s">
        <v>3</v>
      </c>
      <c r="E292" s="2">
        <v>2</v>
      </c>
      <c r="F292" t="s">
        <v>4</v>
      </c>
      <c r="I292" s="2">
        <v>2</v>
      </c>
      <c r="J292" t="s">
        <v>227</v>
      </c>
    </row>
    <row r="293" spans="1:10" ht="15.75">
      <c r="A293" s="2">
        <v>3</v>
      </c>
      <c r="B293" t="s">
        <v>5</v>
      </c>
      <c r="E293" s="2">
        <v>3</v>
      </c>
      <c r="F293" t="s">
        <v>6</v>
      </c>
      <c r="I293" s="2">
        <v>3</v>
      </c>
      <c r="J293" t="s">
        <v>228</v>
      </c>
    </row>
    <row r="294" spans="1:10" ht="15.75">
      <c r="A294" s="2">
        <v>4</v>
      </c>
      <c r="B294" t="s">
        <v>7</v>
      </c>
      <c r="E294" t="s">
        <v>172</v>
      </c>
      <c r="I294" s="2">
        <v>4</v>
      </c>
      <c r="J294" t="s">
        <v>229</v>
      </c>
    </row>
    <row r="295" spans="1:10" ht="15.75">
      <c r="A295" s="2">
        <v>5</v>
      </c>
      <c r="B295" t="s">
        <v>8</v>
      </c>
      <c r="I295" s="2">
        <v>5</v>
      </c>
      <c r="J295" t="s">
        <v>230</v>
      </c>
    </row>
    <row r="296" spans="1:10" ht="20.25">
      <c r="A296" s="2">
        <v>6</v>
      </c>
      <c r="B296" t="s">
        <v>9</v>
      </c>
      <c r="E296" s="115" t="s">
        <v>264</v>
      </c>
      <c r="I296" s="2">
        <v>6</v>
      </c>
      <c r="J296" s="117" t="s">
        <v>265</v>
      </c>
    </row>
    <row r="297" spans="1:9" ht="15.75">
      <c r="A297" s="2">
        <v>7</v>
      </c>
      <c r="B297" t="s">
        <v>11</v>
      </c>
      <c r="E297" s="2">
        <v>1</v>
      </c>
      <c r="F297" t="s">
        <v>220</v>
      </c>
      <c r="I297" s="2">
        <v>7</v>
      </c>
    </row>
    <row r="298" spans="1:9" ht="15.75">
      <c r="A298" s="2">
        <v>8</v>
      </c>
      <c r="B298" t="s">
        <v>12</v>
      </c>
      <c r="E298" s="2">
        <v>2</v>
      </c>
      <c r="F298" t="s">
        <v>221</v>
      </c>
      <c r="I298" s="2">
        <v>8</v>
      </c>
    </row>
    <row r="299" spans="1:10" ht="15.75">
      <c r="A299" s="25">
        <v>9</v>
      </c>
      <c r="B299" s="21" t="s">
        <v>14</v>
      </c>
      <c r="E299" s="2">
        <v>3</v>
      </c>
      <c r="F299" t="s">
        <v>192</v>
      </c>
      <c r="I299" s="2">
        <v>9</v>
      </c>
      <c r="J299" t="s">
        <v>231</v>
      </c>
    </row>
    <row r="300" spans="1:9" ht="15.75">
      <c r="A300" s="2">
        <v>10</v>
      </c>
      <c r="B300" t="s">
        <v>16</v>
      </c>
      <c r="E300" s="2">
        <v>4</v>
      </c>
      <c r="F300" t="s">
        <v>222</v>
      </c>
      <c r="I300" s="118" t="s">
        <v>270</v>
      </c>
    </row>
    <row r="301" spans="1:9" ht="19.5">
      <c r="A301" s="2">
        <v>11</v>
      </c>
      <c r="B301" t="s">
        <v>17</v>
      </c>
      <c r="E301" s="2">
        <v>5</v>
      </c>
      <c r="F301" t="s">
        <v>223</v>
      </c>
      <c r="I301" s="113" t="s">
        <v>234</v>
      </c>
    </row>
    <row r="302" spans="1:9" ht="19.5">
      <c r="A302" s="2">
        <v>12</v>
      </c>
      <c r="B302" t="s">
        <v>18</v>
      </c>
      <c r="E302" s="2">
        <v>6</v>
      </c>
      <c r="F302" t="s">
        <v>224</v>
      </c>
      <c r="I302" s="113" t="s">
        <v>269</v>
      </c>
    </row>
    <row r="303" spans="1:9" ht="20.25">
      <c r="A303" s="2">
        <v>13</v>
      </c>
      <c r="B303" t="s">
        <v>20</v>
      </c>
      <c r="I303" s="115" t="s">
        <v>268</v>
      </c>
    </row>
    <row r="304" spans="1:10" ht="15.75">
      <c r="A304" s="2">
        <v>14</v>
      </c>
      <c r="B304" t="s">
        <v>21</v>
      </c>
      <c r="G304" s="116" t="s">
        <v>246</v>
      </c>
      <c r="I304" s="2" t="s">
        <v>240</v>
      </c>
      <c r="J304" t="s">
        <v>236</v>
      </c>
    </row>
    <row r="305" spans="1:10" ht="15.75">
      <c r="A305" s="2">
        <v>15</v>
      </c>
      <c r="B305" t="s">
        <v>22</v>
      </c>
      <c r="I305" s="2" t="s">
        <v>241</v>
      </c>
      <c r="J305" t="s">
        <v>239</v>
      </c>
    </row>
    <row r="306" spans="1:10" ht="16.5" thickBot="1">
      <c r="A306" s="2">
        <v>16</v>
      </c>
      <c r="B306" t="s">
        <v>23</v>
      </c>
      <c r="I306" s="2" t="s">
        <v>242</v>
      </c>
      <c r="J306" t="s">
        <v>237</v>
      </c>
    </row>
    <row r="307" spans="1:10" ht="15.75">
      <c r="A307" s="2"/>
      <c r="E307" s="35" t="s">
        <v>10</v>
      </c>
      <c r="F307" s="26"/>
      <c r="G307" s="27"/>
      <c r="I307" s="2" t="s">
        <v>243</v>
      </c>
      <c r="J307" t="s">
        <v>238</v>
      </c>
    </row>
    <row r="308" spans="1:9" ht="15.75">
      <c r="A308" s="25">
        <v>20</v>
      </c>
      <c r="B308" s="21" t="s">
        <v>24</v>
      </c>
      <c r="E308" s="28" t="s">
        <v>173</v>
      </c>
      <c r="F308" s="29"/>
      <c r="G308" s="30"/>
      <c r="I308" s="2" t="s">
        <v>244</v>
      </c>
    </row>
    <row r="309" spans="5:9" ht="15.75">
      <c r="E309" s="34" t="s">
        <v>13</v>
      </c>
      <c r="F309" s="29"/>
      <c r="G309" s="30"/>
      <c r="I309" s="2" t="s">
        <v>235</v>
      </c>
    </row>
    <row r="310" spans="5:10" ht="16.5" thickBot="1">
      <c r="E310" s="31" t="s">
        <v>15</v>
      </c>
      <c r="F310" s="32"/>
      <c r="G310" s="33"/>
      <c r="I310" s="2" t="s">
        <v>245</v>
      </c>
      <c r="J310" t="s">
        <v>231</v>
      </c>
    </row>
    <row r="311" spans="5:9" ht="16.5" thickBot="1">
      <c r="E311" s="114"/>
      <c r="F311" s="114"/>
      <c r="G311" s="114"/>
      <c r="I311" s="2"/>
    </row>
    <row r="312" spans="2:5" ht="15.75">
      <c r="B312" s="283"/>
      <c r="C312" s="284"/>
      <c r="D312" s="284"/>
      <c r="E312" s="285"/>
    </row>
    <row r="313" spans="2:5" ht="26.25" thickBot="1">
      <c r="B313" s="286" t="s">
        <v>352</v>
      </c>
      <c r="C313" s="287"/>
      <c r="D313" s="287"/>
      <c r="E313" s="288">
        <f>E281+1</f>
        <v>10</v>
      </c>
    </row>
    <row r="314" spans="5:9" ht="15.75">
      <c r="E314" s="114"/>
      <c r="F314" s="114"/>
      <c r="G314" s="114"/>
      <c r="I314" s="2"/>
    </row>
    <row r="315" spans="5:9" ht="15.75">
      <c r="E315" s="114"/>
      <c r="F315" s="114"/>
      <c r="G315" s="114"/>
      <c r="I315" s="2"/>
    </row>
    <row r="316" spans="5:9" ht="15.75">
      <c r="E316" s="114"/>
      <c r="F316" s="114"/>
      <c r="G316" s="114"/>
      <c r="I316" s="2"/>
    </row>
    <row r="317" spans="5:9" ht="15.75">
      <c r="E317" s="114"/>
      <c r="F317" s="114"/>
      <c r="G317" s="114"/>
      <c r="I317" s="2"/>
    </row>
    <row r="318" spans="5:9" ht="15.75">
      <c r="E318" s="114"/>
      <c r="F318" s="114"/>
      <c r="G318" s="114"/>
      <c r="I318" s="2"/>
    </row>
    <row r="319" spans="5:9" ht="15.75">
      <c r="E319" s="114"/>
      <c r="F319" s="114"/>
      <c r="G319" s="114"/>
      <c r="I319" s="2"/>
    </row>
    <row r="321" spans="1:9" ht="20.25">
      <c r="A321" s="105" t="s">
        <v>0</v>
      </c>
      <c r="I321" s="115" t="s">
        <v>266</v>
      </c>
    </row>
    <row r="322" spans="1:9" ht="20.25">
      <c r="A322" s="115" t="s">
        <v>263</v>
      </c>
      <c r="E322" s="115" t="s">
        <v>262</v>
      </c>
      <c r="I322" s="115" t="s">
        <v>267</v>
      </c>
    </row>
    <row r="323" spans="1:10" ht="15.75">
      <c r="A323" s="25">
        <v>1</v>
      </c>
      <c r="B323" s="21" t="s">
        <v>1</v>
      </c>
      <c r="E323" s="2">
        <v>1</v>
      </c>
      <c r="F323" t="s">
        <v>2</v>
      </c>
      <c r="I323" s="2">
        <v>1</v>
      </c>
      <c r="J323" t="s">
        <v>226</v>
      </c>
    </row>
    <row r="324" spans="1:10" ht="15.75">
      <c r="A324" s="2">
        <v>2</v>
      </c>
      <c r="B324" t="s">
        <v>3</v>
      </c>
      <c r="E324" s="2">
        <v>2</v>
      </c>
      <c r="F324" t="s">
        <v>4</v>
      </c>
      <c r="I324" s="2">
        <v>2</v>
      </c>
      <c r="J324" t="s">
        <v>227</v>
      </c>
    </row>
    <row r="325" spans="1:10" ht="15.75">
      <c r="A325" s="2">
        <v>3</v>
      </c>
      <c r="B325" t="s">
        <v>5</v>
      </c>
      <c r="E325" s="2">
        <v>3</v>
      </c>
      <c r="F325" t="s">
        <v>6</v>
      </c>
      <c r="I325" s="2">
        <v>3</v>
      </c>
      <c r="J325" t="s">
        <v>228</v>
      </c>
    </row>
    <row r="326" spans="1:10" ht="15.75">
      <c r="A326" s="2">
        <v>4</v>
      </c>
      <c r="B326" t="s">
        <v>7</v>
      </c>
      <c r="E326" t="s">
        <v>172</v>
      </c>
      <c r="I326" s="2">
        <v>4</v>
      </c>
      <c r="J326" t="s">
        <v>229</v>
      </c>
    </row>
    <row r="327" spans="1:10" ht="15.75">
      <c r="A327" s="2">
        <v>5</v>
      </c>
      <c r="B327" t="s">
        <v>8</v>
      </c>
      <c r="I327" s="2">
        <v>5</v>
      </c>
      <c r="J327" t="s">
        <v>230</v>
      </c>
    </row>
    <row r="328" spans="1:10" ht="20.25">
      <c r="A328" s="2">
        <v>6</v>
      </c>
      <c r="B328" t="s">
        <v>9</v>
      </c>
      <c r="E328" s="115" t="s">
        <v>264</v>
      </c>
      <c r="I328" s="2">
        <v>6</v>
      </c>
      <c r="J328" s="117" t="s">
        <v>265</v>
      </c>
    </row>
    <row r="329" spans="1:9" ht="15.75">
      <c r="A329" s="2">
        <v>7</v>
      </c>
      <c r="B329" t="s">
        <v>11</v>
      </c>
      <c r="E329" s="2">
        <v>1</v>
      </c>
      <c r="F329" t="s">
        <v>220</v>
      </c>
      <c r="I329" s="2">
        <v>7</v>
      </c>
    </row>
    <row r="330" spans="1:9" ht="15.75">
      <c r="A330" s="2">
        <v>8</v>
      </c>
      <c r="B330" t="s">
        <v>12</v>
      </c>
      <c r="E330" s="2">
        <v>2</v>
      </c>
      <c r="F330" t="s">
        <v>221</v>
      </c>
      <c r="I330" s="2">
        <v>8</v>
      </c>
    </row>
    <row r="331" spans="1:10" ht="15.75">
      <c r="A331" s="25">
        <v>9</v>
      </c>
      <c r="B331" s="21" t="s">
        <v>14</v>
      </c>
      <c r="E331" s="2">
        <v>3</v>
      </c>
      <c r="F331" t="s">
        <v>192</v>
      </c>
      <c r="I331" s="2">
        <v>9</v>
      </c>
      <c r="J331" t="s">
        <v>231</v>
      </c>
    </row>
    <row r="332" spans="1:9" ht="15.75">
      <c r="A332" s="2">
        <v>10</v>
      </c>
      <c r="B332" t="s">
        <v>16</v>
      </c>
      <c r="E332" s="2">
        <v>4</v>
      </c>
      <c r="F332" t="s">
        <v>222</v>
      </c>
      <c r="I332" s="118" t="s">
        <v>270</v>
      </c>
    </row>
    <row r="333" spans="1:9" ht="19.5">
      <c r="A333" s="2">
        <v>11</v>
      </c>
      <c r="B333" t="s">
        <v>17</v>
      </c>
      <c r="E333" s="2">
        <v>5</v>
      </c>
      <c r="F333" t="s">
        <v>223</v>
      </c>
      <c r="I333" s="113" t="s">
        <v>234</v>
      </c>
    </row>
    <row r="334" spans="1:9" ht="19.5">
      <c r="A334" s="2">
        <v>12</v>
      </c>
      <c r="B334" t="s">
        <v>18</v>
      </c>
      <c r="E334" s="2">
        <v>6</v>
      </c>
      <c r="F334" t="s">
        <v>224</v>
      </c>
      <c r="I334" s="113" t="s">
        <v>269</v>
      </c>
    </row>
    <row r="335" spans="1:9" ht="20.25">
      <c r="A335" s="2">
        <v>13</v>
      </c>
      <c r="B335" t="s">
        <v>20</v>
      </c>
      <c r="I335" s="115" t="s">
        <v>268</v>
      </c>
    </row>
    <row r="336" spans="1:10" ht="15.75">
      <c r="A336" s="2">
        <v>14</v>
      </c>
      <c r="B336" t="s">
        <v>21</v>
      </c>
      <c r="G336" s="116" t="s">
        <v>246</v>
      </c>
      <c r="I336" s="2" t="s">
        <v>240</v>
      </c>
      <c r="J336" t="s">
        <v>236</v>
      </c>
    </row>
    <row r="337" spans="1:10" ht="15.75">
      <c r="A337" s="2">
        <v>15</v>
      </c>
      <c r="B337" t="s">
        <v>22</v>
      </c>
      <c r="I337" s="2" t="s">
        <v>241</v>
      </c>
      <c r="J337" t="s">
        <v>239</v>
      </c>
    </row>
    <row r="338" spans="1:10" ht="16.5" thickBot="1">
      <c r="A338" s="2">
        <v>16</v>
      </c>
      <c r="B338" t="s">
        <v>23</v>
      </c>
      <c r="I338" s="2" t="s">
        <v>242</v>
      </c>
      <c r="J338" t="s">
        <v>237</v>
      </c>
    </row>
    <row r="339" spans="1:10" ht="15.75">
      <c r="A339" s="2"/>
      <c r="E339" s="35" t="s">
        <v>10</v>
      </c>
      <c r="F339" s="26"/>
      <c r="G339" s="27"/>
      <c r="I339" s="2" t="s">
        <v>243</v>
      </c>
      <c r="J339" t="s">
        <v>238</v>
      </c>
    </row>
    <row r="340" spans="1:9" ht="15.75">
      <c r="A340" s="25">
        <v>20</v>
      </c>
      <c r="B340" s="21" t="s">
        <v>24</v>
      </c>
      <c r="E340" s="28" t="s">
        <v>173</v>
      </c>
      <c r="F340" s="29"/>
      <c r="G340" s="30"/>
      <c r="I340" s="2" t="s">
        <v>244</v>
      </c>
    </row>
    <row r="341" spans="5:9" ht="15.75">
      <c r="E341" s="34" t="s">
        <v>13</v>
      </c>
      <c r="F341" s="29"/>
      <c r="G341" s="30"/>
      <c r="I341" s="2" t="s">
        <v>235</v>
      </c>
    </row>
    <row r="342" spans="5:10" ht="16.5" thickBot="1">
      <c r="E342" s="31" t="s">
        <v>15</v>
      </c>
      <c r="F342" s="32"/>
      <c r="G342" s="33"/>
      <c r="I342" s="2" t="s">
        <v>245</v>
      </c>
      <c r="J342" t="s">
        <v>231</v>
      </c>
    </row>
    <row r="343" spans="5:9" ht="16.5" thickBot="1">
      <c r="E343" s="114"/>
      <c r="F343" s="114"/>
      <c r="G343" s="114"/>
      <c r="I343" s="2"/>
    </row>
    <row r="344" spans="2:5" ht="15.75">
      <c r="B344" s="283"/>
      <c r="C344" s="284"/>
      <c r="D344" s="284"/>
      <c r="E344" s="285"/>
    </row>
    <row r="345" spans="2:5" ht="26.25" thickBot="1">
      <c r="B345" s="286" t="s">
        <v>352</v>
      </c>
      <c r="C345" s="287"/>
      <c r="D345" s="287"/>
      <c r="E345" s="288">
        <f>E313+1</f>
        <v>11</v>
      </c>
    </row>
    <row r="346" spans="5:9" ht="15.75">
      <c r="E346" s="114"/>
      <c r="F346" s="114"/>
      <c r="G346" s="114"/>
      <c r="I346" s="2"/>
    </row>
    <row r="347" spans="5:9" ht="15.75">
      <c r="E347" s="114"/>
      <c r="F347" s="114"/>
      <c r="G347" s="114"/>
      <c r="I347" s="2"/>
    </row>
    <row r="348" spans="5:9" ht="15.75">
      <c r="E348" s="114"/>
      <c r="F348" s="114"/>
      <c r="G348" s="114"/>
      <c r="I348" s="2"/>
    </row>
    <row r="349" spans="5:9" ht="15.75">
      <c r="E349" s="114"/>
      <c r="F349" s="114"/>
      <c r="G349" s="114"/>
      <c r="I349" s="2"/>
    </row>
    <row r="350" spans="5:9" ht="15.75">
      <c r="E350" s="114"/>
      <c r="F350" s="114"/>
      <c r="G350" s="114"/>
      <c r="I350" s="2"/>
    </row>
    <row r="351" spans="5:9" ht="15.75">
      <c r="E351" s="114"/>
      <c r="F351" s="114"/>
      <c r="G351" s="114"/>
      <c r="I351" s="2"/>
    </row>
    <row r="353" spans="1:9" ht="20.25">
      <c r="A353" s="105" t="s">
        <v>0</v>
      </c>
      <c r="I353" s="115" t="s">
        <v>266</v>
      </c>
    </row>
    <row r="354" spans="1:9" ht="20.25">
      <c r="A354" s="115" t="s">
        <v>263</v>
      </c>
      <c r="E354" s="115" t="s">
        <v>262</v>
      </c>
      <c r="I354" s="115" t="s">
        <v>267</v>
      </c>
    </row>
    <row r="355" spans="1:10" ht="15.75">
      <c r="A355" s="25">
        <v>1</v>
      </c>
      <c r="B355" s="21" t="s">
        <v>1</v>
      </c>
      <c r="E355" s="2">
        <v>1</v>
      </c>
      <c r="F355" t="s">
        <v>2</v>
      </c>
      <c r="I355" s="2">
        <v>1</v>
      </c>
      <c r="J355" t="s">
        <v>226</v>
      </c>
    </row>
    <row r="356" spans="1:10" ht="15.75">
      <c r="A356" s="2">
        <v>2</v>
      </c>
      <c r="B356" t="s">
        <v>3</v>
      </c>
      <c r="E356" s="2">
        <v>2</v>
      </c>
      <c r="F356" t="s">
        <v>4</v>
      </c>
      <c r="I356" s="2">
        <v>2</v>
      </c>
      <c r="J356" t="s">
        <v>227</v>
      </c>
    </row>
    <row r="357" spans="1:10" ht="15.75">
      <c r="A357" s="2">
        <v>3</v>
      </c>
      <c r="B357" t="s">
        <v>5</v>
      </c>
      <c r="E357" s="2">
        <v>3</v>
      </c>
      <c r="F357" t="s">
        <v>6</v>
      </c>
      <c r="I357" s="2">
        <v>3</v>
      </c>
      <c r="J357" t="s">
        <v>228</v>
      </c>
    </row>
    <row r="358" spans="1:10" ht="15.75">
      <c r="A358" s="2">
        <v>4</v>
      </c>
      <c r="B358" t="s">
        <v>7</v>
      </c>
      <c r="E358" t="s">
        <v>172</v>
      </c>
      <c r="I358" s="2">
        <v>4</v>
      </c>
      <c r="J358" t="s">
        <v>229</v>
      </c>
    </row>
    <row r="359" spans="1:10" ht="15.75">
      <c r="A359" s="2">
        <v>5</v>
      </c>
      <c r="B359" t="s">
        <v>8</v>
      </c>
      <c r="I359" s="2">
        <v>5</v>
      </c>
      <c r="J359" t="s">
        <v>230</v>
      </c>
    </row>
    <row r="360" spans="1:10" ht="20.25">
      <c r="A360" s="2">
        <v>6</v>
      </c>
      <c r="B360" t="s">
        <v>9</v>
      </c>
      <c r="E360" s="115" t="s">
        <v>264</v>
      </c>
      <c r="I360" s="2">
        <v>6</v>
      </c>
      <c r="J360" s="117" t="s">
        <v>265</v>
      </c>
    </row>
    <row r="361" spans="1:9" ht="15.75">
      <c r="A361" s="2">
        <v>7</v>
      </c>
      <c r="B361" t="s">
        <v>11</v>
      </c>
      <c r="E361" s="2">
        <v>1</v>
      </c>
      <c r="F361" t="s">
        <v>220</v>
      </c>
      <c r="I361" s="2">
        <v>7</v>
      </c>
    </row>
    <row r="362" spans="1:9" ht="15.75">
      <c r="A362" s="2">
        <v>8</v>
      </c>
      <c r="B362" t="s">
        <v>12</v>
      </c>
      <c r="E362" s="2">
        <v>2</v>
      </c>
      <c r="F362" t="s">
        <v>221</v>
      </c>
      <c r="I362" s="2">
        <v>8</v>
      </c>
    </row>
    <row r="363" spans="1:10" ht="15.75">
      <c r="A363" s="25">
        <v>9</v>
      </c>
      <c r="B363" s="21" t="s">
        <v>14</v>
      </c>
      <c r="E363" s="2">
        <v>3</v>
      </c>
      <c r="F363" t="s">
        <v>192</v>
      </c>
      <c r="I363" s="2">
        <v>9</v>
      </c>
      <c r="J363" t="s">
        <v>231</v>
      </c>
    </row>
    <row r="364" spans="1:9" ht="15.75">
      <c r="A364" s="2">
        <v>10</v>
      </c>
      <c r="B364" t="s">
        <v>16</v>
      </c>
      <c r="E364" s="2">
        <v>4</v>
      </c>
      <c r="F364" t="s">
        <v>222</v>
      </c>
      <c r="I364" s="118" t="s">
        <v>270</v>
      </c>
    </row>
    <row r="365" spans="1:9" ht="19.5">
      <c r="A365" s="2">
        <v>11</v>
      </c>
      <c r="B365" t="s">
        <v>17</v>
      </c>
      <c r="E365" s="2">
        <v>5</v>
      </c>
      <c r="F365" t="s">
        <v>223</v>
      </c>
      <c r="I365" s="113" t="s">
        <v>234</v>
      </c>
    </row>
    <row r="366" spans="1:9" ht="19.5">
      <c r="A366" s="2">
        <v>12</v>
      </c>
      <c r="B366" t="s">
        <v>18</v>
      </c>
      <c r="E366" s="2">
        <v>6</v>
      </c>
      <c r="F366" t="s">
        <v>224</v>
      </c>
      <c r="I366" s="113" t="s">
        <v>269</v>
      </c>
    </row>
    <row r="367" spans="1:9" ht="20.25">
      <c r="A367" s="2">
        <v>13</v>
      </c>
      <c r="B367" t="s">
        <v>20</v>
      </c>
      <c r="I367" s="115" t="s">
        <v>268</v>
      </c>
    </row>
    <row r="368" spans="1:10" ht="15.75">
      <c r="A368" s="2">
        <v>14</v>
      </c>
      <c r="B368" t="s">
        <v>21</v>
      </c>
      <c r="G368" s="116" t="s">
        <v>246</v>
      </c>
      <c r="I368" s="2" t="s">
        <v>240</v>
      </c>
      <c r="J368" t="s">
        <v>236</v>
      </c>
    </row>
    <row r="369" spans="1:10" ht="15.75">
      <c r="A369" s="2">
        <v>15</v>
      </c>
      <c r="B369" t="s">
        <v>22</v>
      </c>
      <c r="I369" s="2" t="s">
        <v>241</v>
      </c>
      <c r="J369" t="s">
        <v>239</v>
      </c>
    </row>
    <row r="370" spans="1:10" ht="16.5" thickBot="1">
      <c r="A370" s="2">
        <v>16</v>
      </c>
      <c r="B370" t="s">
        <v>23</v>
      </c>
      <c r="I370" s="2" t="s">
        <v>242</v>
      </c>
      <c r="J370" t="s">
        <v>237</v>
      </c>
    </row>
    <row r="371" spans="1:10" ht="15.75">
      <c r="A371" s="2"/>
      <c r="E371" s="35" t="s">
        <v>10</v>
      </c>
      <c r="F371" s="26"/>
      <c r="G371" s="27"/>
      <c r="I371" s="2" t="s">
        <v>243</v>
      </c>
      <c r="J371" t="s">
        <v>238</v>
      </c>
    </row>
    <row r="372" spans="1:9" ht="15.75">
      <c r="A372" s="25">
        <v>20</v>
      </c>
      <c r="B372" s="21" t="s">
        <v>24</v>
      </c>
      <c r="E372" s="28" t="s">
        <v>173</v>
      </c>
      <c r="F372" s="29"/>
      <c r="G372" s="30"/>
      <c r="I372" s="2" t="s">
        <v>244</v>
      </c>
    </row>
    <row r="373" spans="5:9" ht="15.75">
      <c r="E373" s="34" t="s">
        <v>13</v>
      </c>
      <c r="F373" s="29"/>
      <c r="G373" s="30"/>
      <c r="I373" s="2" t="s">
        <v>235</v>
      </c>
    </row>
    <row r="374" spans="5:10" ht="16.5" thickBot="1">
      <c r="E374" s="31" t="s">
        <v>15</v>
      </c>
      <c r="F374" s="32"/>
      <c r="G374" s="33"/>
      <c r="I374" s="2" t="s">
        <v>245</v>
      </c>
      <c r="J374" t="s">
        <v>231</v>
      </c>
    </row>
    <row r="375" spans="5:9" ht="16.5" thickBot="1">
      <c r="E375" s="114"/>
      <c r="F375" s="114"/>
      <c r="G375" s="114"/>
      <c r="I375" s="2"/>
    </row>
    <row r="376" spans="2:5" ht="15.75">
      <c r="B376" s="283"/>
      <c r="C376" s="284"/>
      <c r="D376" s="284"/>
      <c r="E376" s="285"/>
    </row>
    <row r="377" spans="2:5" ht="26.25" thickBot="1">
      <c r="B377" s="286" t="s">
        <v>352</v>
      </c>
      <c r="C377" s="287"/>
      <c r="D377" s="287"/>
      <c r="E377" s="288">
        <f>E345+1</f>
        <v>12</v>
      </c>
    </row>
    <row r="378" spans="5:9" ht="15.75">
      <c r="E378" s="114"/>
      <c r="F378" s="114"/>
      <c r="G378" s="114"/>
      <c r="I378" s="2"/>
    </row>
    <row r="379" spans="5:9" ht="15.75">
      <c r="E379" s="114"/>
      <c r="F379" s="114"/>
      <c r="G379" s="114"/>
      <c r="I379" s="2"/>
    </row>
    <row r="380" spans="5:9" ht="15.75">
      <c r="E380" s="114"/>
      <c r="F380" s="114"/>
      <c r="G380" s="114"/>
      <c r="I380" s="2"/>
    </row>
    <row r="381" spans="5:9" ht="15.75">
      <c r="E381" s="114"/>
      <c r="F381" s="114"/>
      <c r="G381" s="114"/>
      <c r="I381" s="2"/>
    </row>
    <row r="382" spans="5:9" ht="15.75">
      <c r="E382" s="114"/>
      <c r="F382" s="114"/>
      <c r="G382" s="114"/>
      <c r="I382" s="2"/>
    </row>
    <row r="383" spans="5:9" ht="15.75">
      <c r="E383" s="114"/>
      <c r="F383" s="114"/>
      <c r="G383" s="114"/>
      <c r="I383" s="2"/>
    </row>
    <row r="385" spans="1:9" ht="20.25">
      <c r="A385" s="105" t="s">
        <v>0</v>
      </c>
      <c r="I385" s="115" t="s">
        <v>266</v>
      </c>
    </row>
    <row r="386" spans="1:9" ht="20.25">
      <c r="A386" s="115" t="s">
        <v>263</v>
      </c>
      <c r="E386" s="115" t="s">
        <v>262</v>
      </c>
      <c r="I386" s="115" t="s">
        <v>267</v>
      </c>
    </row>
    <row r="387" spans="1:10" ht="15.75">
      <c r="A387" s="25">
        <v>1</v>
      </c>
      <c r="B387" s="21" t="s">
        <v>1</v>
      </c>
      <c r="E387" s="2">
        <v>1</v>
      </c>
      <c r="F387" t="s">
        <v>2</v>
      </c>
      <c r="I387" s="2">
        <v>1</v>
      </c>
      <c r="J387" t="s">
        <v>226</v>
      </c>
    </row>
    <row r="388" spans="1:10" ht="15.75">
      <c r="A388" s="2">
        <v>2</v>
      </c>
      <c r="B388" t="s">
        <v>3</v>
      </c>
      <c r="E388" s="2">
        <v>2</v>
      </c>
      <c r="F388" t="s">
        <v>4</v>
      </c>
      <c r="I388" s="2">
        <v>2</v>
      </c>
      <c r="J388" t="s">
        <v>227</v>
      </c>
    </row>
    <row r="389" spans="1:10" ht="15.75">
      <c r="A389" s="2">
        <v>3</v>
      </c>
      <c r="B389" t="s">
        <v>5</v>
      </c>
      <c r="E389" s="2">
        <v>3</v>
      </c>
      <c r="F389" t="s">
        <v>6</v>
      </c>
      <c r="I389" s="2">
        <v>3</v>
      </c>
      <c r="J389" t="s">
        <v>228</v>
      </c>
    </row>
    <row r="390" spans="1:10" ht="15.75">
      <c r="A390" s="2">
        <v>4</v>
      </c>
      <c r="B390" t="s">
        <v>7</v>
      </c>
      <c r="E390" t="s">
        <v>172</v>
      </c>
      <c r="I390" s="2">
        <v>4</v>
      </c>
      <c r="J390" t="s">
        <v>229</v>
      </c>
    </row>
    <row r="391" spans="1:10" ht="15.75">
      <c r="A391" s="2">
        <v>5</v>
      </c>
      <c r="B391" t="s">
        <v>8</v>
      </c>
      <c r="I391" s="2">
        <v>5</v>
      </c>
      <c r="J391" t="s">
        <v>230</v>
      </c>
    </row>
    <row r="392" spans="1:10" ht="20.25">
      <c r="A392" s="2">
        <v>6</v>
      </c>
      <c r="B392" t="s">
        <v>9</v>
      </c>
      <c r="E392" s="115" t="s">
        <v>264</v>
      </c>
      <c r="I392" s="2">
        <v>6</v>
      </c>
      <c r="J392" s="117" t="s">
        <v>265</v>
      </c>
    </row>
    <row r="393" spans="1:9" ht="15.75">
      <c r="A393" s="2">
        <v>7</v>
      </c>
      <c r="B393" t="s">
        <v>11</v>
      </c>
      <c r="E393" s="2">
        <v>1</v>
      </c>
      <c r="F393" t="s">
        <v>220</v>
      </c>
      <c r="I393" s="2">
        <v>7</v>
      </c>
    </row>
    <row r="394" spans="1:9" ht="15.75">
      <c r="A394" s="2">
        <v>8</v>
      </c>
      <c r="B394" t="s">
        <v>12</v>
      </c>
      <c r="E394" s="2">
        <v>2</v>
      </c>
      <c r="F394" t="s">
        <v>221</v>
      </c>
      <c r="I394" s="2">
        <v>8</v>
      </c>
    </row>
    <row r="395" spans="1:10" ht="15.75">
      <c r="A395" s="25">
        <v>9</v>
      </c>
      <c r="B395" s="21" t="s">
        <v>14</v>
      </c>
      <c r="E395" s="2">
        <v>3</v>
      </c>
      <c r="F395" t="s">
        <v>192</v>
      </c>
      <c r="I395" s="2">
        <v>9</v>
      </c>
      <c r="J395" t="s">
        <v>231</v>
      </c>
    </row>
    <row r="396" spans="1:9" ht="15.75">
      <c r="A396" s="2">
        <v>10</v>
      </c>
      <c r="B396" t="s">
        <v>16</v>
      </c>
      <c r="E396" s="2">
        <v>4</v>
      </c>
      <c r="F396" t="s">
        <v>222</v>
      </c>
      <c r="I396" s="118" t="s">
        <v>270</v>
      </c>
    </row>
    <row r="397" spans="1:9" ht="19.5">
      <c r="A397" s="2">
        <v>11</v>
      </c>
      <c r="B397" t="s">
        <v>17</v>
      </c>
      <c r="E397" s="2">
        <v>5</v>
      </c>
      <c r="F397" t="s">
        <v>223</v>
      </c>
      <c r="I397" s="113" t="s">
        <v>234</v>
      </c>
    </row>
    <row r="398" spans="1:9" ht="19.5">
      <c r="A398" s="2">
        <v>12</v>
      </c>
      <c r="B398" t="s">
        <v>18</v>
      </c>
      <c r="E398" s="2">
        <v>6</v>
      </c>
      <c r="F398" t="s">
        <v>224</v>
      </c>
      <c r="I398" s="113" t="s">
        <v>269</v>
      </c>
    </row>
    <row r="399" spans="1:9" ht="20.25">
      <c r="A399" s="2">
        <v>13</v>
      </c>
      <c r="B399" t="s">
        <v>20</v>
      </c>
      <c r="I399" s="115" t="s">
        <v>268</v>
      </c>
    </row>
    <row r="400" spans="1:10" ht="15.75">
      <c r="A400" s="2">
        <v>14</v>
      </c>
      <c r="B400" t="s">
        <v>21</v>
      </c>
      <c r="G400" s="116" t="s">
        <v>246</v>
      </c>
      <c r="I400" s="2" t="s">
        <v>240</v>
      </c>
      <c r="J400" t="s">
        <v>236</v>
      </c>
    </row>
    <row r="401" spans="1:10" ht="15.75">
      <c r="A401" s="2">
        <v>15</v>
      </c>
      <c r="B401" t="s">
        <v>22</v>
      </c>
      <c r="I401" s="2" t="s">
        <v>241</v>
      </c>
      <c r="J401" t="s">
        <v>239</v>
      </c>
    </row>
    <row r="402" spans="1:10" ht="16.5" thickBot="1">
      <c r="A402" s="2">
        <v>16</v>
      </c>
      <c r="B402" t="s">
        <v>23</v>
      </c>
      <c r="I402" s="2" t="s">
        <v>242</v>
      </c>
      <c r="J402" t="s">
        <v>237</v>
      </c>
    </row>
    <row r="403" spans="1:10" ht="15.75">
      <c r="A403" s="2"/>
      <c r="E403" s="35" t="s">
        <v>10</v>
      </c>
      <c r="F403" s="26"/>
      <c r="G403" s="27"/>
      <c r="I403" s="2" t="s">
        <v>243</v>
      </c>
      <c r="J403" t="s">
        <v>238</v>
      </c>
    </row>
    <row r="404" spans="1:9" ht="15.75">
      <c r="A404" s="25">
        <v>20</v>
      </c>
      <c r="B404" s="21" t="s">
        <v>24</v>
      </c>
      <c r="E404" s="28" t="s">
        <v>173</v>
      </c>
      <c r="F404" s="29"/>
      <c r="G404" s="30"/>
      <c r="I404" s="2" t="s">
        <v>244</v>
      </c>
    </row>
    <row r="405" spans="5:9" ht="15.75">
      <c r="E405" s="34" t="s">
        <v>13</v>
      </c>
      <c r="F405" s="29"/>
      <c r="G405" s="30"/>
      <c r="I405" s="2" t="s">
        <v>235</v>
      </c>
    </row>
    <row r="406" spans="5:10" ht="16.5" thickBot="1">
      <c r="E406" s="31" t="s">
        <v>15</v>
      </c>
      <c r="F406" s="32"/>
      <c r="G406" s="33"/>
      <c r="I406" s="2" t="s">
        <v>245</v>
      </c>
      <c r="J406" t="s">
        <v>231</v>
      </c>
    </row>
    <row r="407" spans="5:9" ht="16.5" thickBot="1">
      <c r="E407" s="114"/>
      <c r="F407" s="114"/>
      <c r="G407" s="114"/>
      <c r="I407" s="2"/>
    </row>
    <row r="408" spans="2:5" ht="15.75">
      <c r="B408" s="283"/>
      <c r="C408" s="284"/>
      <c r="D408" s="284"/>
      <c r="E408" s="285"/>
    </row>
    <row r="409" spans="2:5" ht="26.25" thickBot="1">
      <c r="B409" s="286" t="s">
        <v>352</v>
      </c>
      <c r="C409" s="287"/>
      <c r="D409" s="287"/>
      <c r="E409" s="288">
        <f>E377+1</f>
        <v>13</v>
      </c>
    </row>
    <row r="410" spans="5:9" ht="15.75">
      <c r="E410" s="114"/>
      <c r="F410" s="114"/>
      <c r="G410" s="114"/>
      <c r="I410" s="2"/>
    </row>
    <row r="411" spans="5:9" ht="15.75">
      <c r="E411" s="114"/>
      <c r="F411" s="114"/>
      <c r="G411" s="114"/>
      <c r="I411" s="2"/>
    </row>
    <row r="412" spans="5:9" ht="15.75">
      <c r="E412" s="114"/>
      <c r="F412" s="114"/>
      <c r="G412" s="114"/>
      <c r="I412" s="2"/>
    </row>
    <row r="413" spans="5:9" ht="15.75">
      <c r="E413" s="114"/>
      <c r="F413" s="114"/>
      <c r="G413" s="114"/>
      <c r="I413" s="2"/>
    </row>
    <row r="414" spans="5:9" ht="15.75">
      <c r="E414" s="114"/>
      <c r="F414" s="114"/>
      <c r="G414" s="114"/>
      <c r="I414" s="2"/>
    </row>
    <row r="415" spans="5:9" ht="15.75">
      <c r="E415" s="114"/>
      <c r="F415" s="114"/>
      <c r="G415" s="114"/>
      <c r="I415" s="2"/>
    </row>
    <row r="417" spans="1:9" ht="20.25">
      <c r="A417" s="105" t="s">
        <v>0</v>
      </c>
      <c r="I417" s="115" t="s">
        <v>266</v>
      </c>
    </row>
    <row r="418" spans="1:9" ht="20.25">
      <c r="A418" s="115" t="s">
        <v>263</v>
      </c>
      <c r="E418" s="115" t="s">
        <v>262</v>
      </c>
      <c r="I418" s="115" t="s">
        <v>267</v>
      </c>
    </row>
    <row r="419" spans="1:10" ht="15.75">
      <c r="A419" s="25">
        <v>1</v>
      </c>
      <c r="B419" s="21" t="s">
        <v>1</v>
      </c>
      <c r="E419" s="2">
        <v>1</v>
      </c>
      <c r="F419" t="s">
        <v>2</v>
      </c>
      <c r="I419" s="2">
        <v>1</v>
      </c>
      <c r="J419" t="s">
        <v>226</v>
      </c>
    </row>
    <row r="420" spans="1:10" ht="15.75">
      <c r="A420" s="2">
        <v>2</v>
      </c>
      <c r="B420" t="s">
        <v>3</v>
      </c>
      <c r="E420" s="2">
        <v>2</v>
      </c>
      <c r="F420" t="s">
        <v>4</v>
      </c>
      <c r="I420" s="2">
        <v>2</v>
      </c>
      <c r="J420" t="s">
        <v>227</v>
      </c>
    </row>
    <row r="421" spans="1:10" ht="15.75">
      <c r="A421" s="2">
        <v>3</v>
      </c>
      <c r="B421" t="s">
        <v>5</v>
      </c>
      <c r="E421" s="2">
        <v>3</v>
      </c>
      <c r="F421" t="s">
        <v>6</v>
      </c>
      <c r="I421" s="2">
        <v>3</v>
      </c>
      <c r="J421" t="s">
        <v>228</v>
      </c>
    </row>
    <row r="422" spans="1:10" ht="15.75">
      <c r="A422" s="2">
        <v>4</v>
      </c>
      <c r="B422" t="s">
        <v>7</v>
      </c>
      <c r="E422" t="s">
        <v>172</v>
      </c>
      <c r="I422" s="2">
        <v>4</v>
      </c>
      <c r="J422" t="s">
        <v>229</v>
      </c>
    </row>
    <row r="423" spans="1:10" ht="15.75">
      <c r="A423" s="2">
        <v>5</v>
      </c>
      <c r="B423" t="s">
        <v>8</v>
      </c>
      <c r="I423" s="2">
        <v>5</v>
      </c>
      <c r="J423" t="s">
        <v>230</v>
      </c>
    </row>
    <row r="424" spans="1:10" ht="20.25">
      <c r="A424" s="2">
        <v>6</v>
      </c>
      <c r="B424" t="s">
        <v>9</v>
      </c>
      <c r="E424" s="115" t="s">
        <v>264</v>
      </c>
      <c r="I424" s="2">
        <v>6</v>
      </c>
      <c r="J424" s="117" t="s">
        <v>265</v>
      </c>
    </row>
    <row r="425" spans="1:9" ht="15.75">
      <c r="A425" s="2">
        <v>7</v>
      </c>
      <c r="B425" t="s">
        <v>11</v>
      </c>
      <c r="E425" s="2">
        <v>1</v>
      </c>
      <c r="F425" t="s">
        <v>220</v>
      </c>
      <c r="I425" s="2">
        <v>7</v>
      </c>
    </row>
    <row r="426" spans="1:9" ht="15.75">
      <c r="A426" s="2">
        <v>8</v>
      </c>
      <c r="B426" t="s">
        <v>12</v>
      </c>
      <c r="E426" s="2">
        <v>2</v>
      </c>
      <c r="F426" t="s">
        <v>221</v>
      </c>
      <c r="I426" s="2">
        <v>8</v>
      </c>
    </row>
    <row r="427" spans="1:10" ht="15.75">
      <c r="A427" s="25">
        <v>9</v>
      </c>
      <c r="B427" s="21" t="s">
        <v>14</v>
      </c>
      <c r="E427" s="2">
        <v>3</v>
      </c>
      <c r="F427" t="s">
        <v>192</v>
      </c>
      <c r="I427" s="2">
        <v>9</v>
      </c>
      <c r="J427" t="s">
        <v>231</v>
      </c>
    </row>
    <row r="428" spans="1:9" ht="15.75">
      <c r="A428" s="2">
        <v>10</v>
      </c>
      <c r="B428" t="s">
        <v>16</v>
      </c>
      <c r="E428" s="2">
        <v>4</v>
      </c>
      <c r="F428" t="s">
        <v>222</v>
      </c>
      <c r="I428" s="118" t="s">
        <v>270</v>
      </c>
    </row>
    <row r="429" spans="1:9" ht="19.5">
      <c r="A429" s="2">
        <v>11</v>
      </c>
      <c r="B429" t="s">
        <v>17</v>
      </c>
      <c r="E429" s="2">
        <v>5</v>
      </c>
      <c r="F429" t="s">
        <v>223</v>
      </c>
      <c r="I429" s="113" t="s">
        <v>234</v>
      </c>
    </row>
    <row r="430" spans="1:9" ht="19.5">
      <c r="A430" s="2">
        <v>12</v>
      </c>
      <c r="B430" t="s">
        <v>18</v>
      </c>
      <c r="E430" s="2">
        <v>6</v>
      </c>
      <c r="F430" t="s">
        <v>224</v>
      </c>
      <c r="I430" s="113" t="s">
        <v>269</v>
      </c>
    </row>
    <row r="431" spans="1:9" ht="20.25">
      <c r="A431" s="2">
        <v>13</v>
      </c>
      <c r="B431" t="s">
        <v>20</v>
      </c>
      <c r="I431" s="115" t="s">
        <v>268</v>
      </c>
    </row>
    <row r="432" spans="1:10" ht="15.75">
      <c r="A432" s="2">
        <v>14</v>
      </c>
      <c r="B432" t="s">
        <v>21</v>
      </c>
      <c r="G432" s="116" t="s">
        <v>246</v>
      </c>
      <c r="I432" s="2" t="s">
        <v>240</v>
      </c>
      <c r="J432" t="s">
        <v>236</v>
      </c>
    </row>
    <row r="433" spans="1:10" ht="15.75">
      <c r="A433" s="2">
        <v>15</v>
      </c>
      <c r="B433" t="s">
        <v>22</v>
      </c>
      <c r="I433" s="2" t="s">
        <v>241</v>
      </c>
      <c r="J433" t="s">
        <v>239</v>
      </c>
    </row>
    <row r="434" spans="1:10" ht="16.5" thickBot="1">
      <c r="A434" s="2">
        <v>16</v>
      </c>
      <c r="B434" t="s">
        <v>23</v>
      </c>
      <c r="I434" s="2" t="s">
        <v>242</v>
      </c>
      <c r="J434" t="s">
        <v>237</v>
      </c>
    </row>
    <row r="435" spans="1:10" ht="15.75">
      <c r="A435" s="2"/>
      <c r="E435" s="35" t="s">
        <v>10</v>
      </c>
      <c r="F435" s="26"/>
      <c r="G435" s="27"/>
      <c r="I435" s="2" t="s">
        <v>243</v>
      </c>
      <c r="J435" t="s">
        <v>238</v>
      </c>
    </row>
    <row r="436" spans="1:9" ht="15.75">
      <c r="A436" s="25">
        <v>20</v>
      </c>
      <c r="B436" s="21" t="s">
        <v>24</v>
      </c>
      <c r="E436" s="28" t="s">
        <v>173</v>
      </c>
      <c r="F436" s="29"/>
      <c r="G436" s="30"/>
      <c r="I436" s="2" t="s">
        <v>244</v>
      </c>
    </row>
    <row r="437" spans="5:9" ht="15.75">
      <c r="E437" s="34" t="s">
        <v>13</v>
      </c>
      <c r="F437" s="29"/>
      <c r="G437" s="30"/>
      <c r="I437" s="2" t="s">
        <v>235</v>
      </c>
    </row>
    <row r="438" spans="5:10" ht="16.5" thickBot="1">
      <c r="E438" s="31" t="s">
        <v>15</v>
      </c>
      <c r="F438" s="32"/>
      <c r="G438" s="33"/>
      <c r="I438" s="2" t="s">
        <v>245</v>
      </c>
      <c r="J438" t="s">
        <v>231</v>
      </c>
    </row>
    <row r="439" spans="5:9" ht="16.5" thickBot="1">
      <c r="E439" s="114"/>
      <c r="F439" s="114"/>
      <c r="G439" s="114"/>
      <c r="I439" s="2"/>
    </row>
    <row r="440" spans="2:5" ht="15.75">
      <c r="B440" s="283"/>
      <c r="C440" s="284"/>
      <c r="D440" s="284"/>
      <c r="E440" s="285"/>
    </row>
    <row r="441" spans="2:5" ht="26.25" thickBot="1">
      <c r="B441" s="286" t="s">
        <v>352</v>
      </c>
      <c r="C441" s="287"/>
      <c r="D441" s="287"/>
      <c r="E441" s="288">
        <f>E409+1</f>
        <v>14</v>
      </c>
    </row>
    <row r="442" spans="5:9" ht="15.75">
      <c r="E442" s="114"/>
      <c r="F442" s="114"/>
      <c r="G442" s="114"/>
      <c r="I442" s="2"/>
    </row>
    <row r="443" spans="5:9" ht="15.75">
      <c r="E443" s="114"/>
      <c r="F443" s="114"/>
      <c r="G443" s="114"/>
      <c r="I443" s="2"/>
    </row>
    <row r="444" spans="5:9" ht="15.75">
      <c r="E444" s="114"/>
      <c r="F444" s="114"/>
      <c r="G444" s="114"/>
      <c r="I444" s="2"/>
    </row>
    <row r="445" spans="5:9" ht="15.75">
      <c r="E445" s="114"/>
      <c r="F445" s="114"/>
      <c r="G445" s="114"/>
      <c r="I445" s="2"/>
    </row>
    <row r="446" spans="5:9" ht="15.75">
      <c r="E446" s="114"/>
      <c r="F446" s="114"/>
      <c r="G446" s="114"/>
      <c r="I446" s="2"/>
    </row>
    <row r="447" spans="5:9" ht="15.75">
      <c r="E447" s="114"/>
      <c r="F447" s="114"/>
      <c r="G447" s="114"/>
      <c r="I447" s="2"/>
    </row>
    <row r="449" spans="1:9" ht="20.25">
      <c r="A449" s="105" t="s">
        <v>0</v>
      </c>
      <c r="I449" s="115" t="s">
        <v>266</v>
      </c>
    </row>
    <row r="450" spans="1:9" ht="20.25">
      <c r="A450" s="115" t="s">
        <v>263</v>
      </c>
      <c r="E450" s="115" t="s">
        <v>262</v>
      </c>
      <c r="I450" s="115" t="s">
        <v>267</v>
      </c>
    </row>
    <row r="451" spans="1:10" ht="15.75">
      <c r="A451" s="25">
        <v>1</v>
      </c>
      <c r="B451" s="21" t="s">
        <v>1</v>
      </c>
      <c r="E451" s="2">
        <v>1</v>
      </c>
      <c r="F451" t="s">
        <v>2</v>
      </c>
      <c r="I451" s="2">
        <v>1</v>
      </c>
      <c r="J451" t="s">
        <v>226</v>
      </c>
    </row>
    <row r="452" spans="1:10" ht="15.75">
      <c r="A452" s="2">
        <v>2</v>
      </c>
      <c r="B452" t="s">
        <v>3</v>
      </c>
      <c r="E452" s="2">
        <v>2</v>
      </c>
      <c r="F452" t="s">
        <v>4</v>
      </c>
      <c r="I452" s="2">
        <v>2</v>
      </c>
      <c r="J452" t="s">
        <v>227</v>
      </c>
    </row>
    <row r="453" spans="1:10" ht="15.75">
      <c r="A453" s="2">
        <v>3</v>
      </c>
      <c r="B453" t="s">
        <v>5</v>
      </c>
      <c r="E453" s="2">
        <v>3</v>
      </c>
      <c r="F453" t="s">
        <v>6</v>
      </c>
      <c r="I453" s="2">
        <v>3</v>
      </c>
      <c r="J453" t="s">
        <v>228</v>
      </c>
    </row>
    <row r="454" spans="1:10" ht="15.75">
      <c r="A454" s="2">
        <v>4</v>
      </c>
      <c r="B454" t="s">
        <v>7</v>
      </c>
      <c r="E454" t="s">
        <v>172</v>
      </c>
      <c r="I454" s="2">
        <v>4</v>
      </c>
      <c r="J454" t="s">
        <v>229</v>
      </c>
    </row>
    <row r="455" spans="1:10" ht="15.75">
      <c r="A455" s="2">
        <v>5</v>
      </c>
      <c r="B455" t="s">
        <v>8</v>
      </c>
      <c r="I455" s="2">
        <v>5</v>
      </c>
      <c r="J455" t="s">
        <v>230</v>
      </c>
    </row>
    <row r="456" spans="1:10" ht="20.25">
      <c r="A456" s="2">
        <v>6</v>
      </c>
      <c r="B456" t="s">
        <v>9</v>
      </c>
      <c r="E456" s="115" t="s">
        <v>264</v>
      </c>
      <c r="I456" s="2">
        <v>6</v>
      </c>
      <c r="J456" s="117" t="s">
        <v>265</v>
      </c>
    </row>
    <row r="457" spans="1:9" ht="15.75">
      <c r="A457" s="2">
        <v>7</v>
      </c>
      <c r="B457" t="s">
        <v>11</v>
      </c>
      <c r="E457" s="2">
        <v>1</v>
      </c>
      <c r="F457" t="s">
        <v>220</v>
      </c>
      <c r="I457" s="2">
        <v>7</v>
      </c>
    </row>
    <row r="458" spans="1:9" ht="15.75">
      <c r="A458" s="2">
        <v>8</v>
      </c>
      <c r="B458" t="s">
        <v>12</v>
      </c>
      <c r="E458" s="2">
        <v>2</v>
      </c>
      <c r="F458" t="s">
        <v>221</v>
      </c>
      <c r="I458" s="2">
        <v>8</v>
      </c>
    </row>
    <row r="459" spans="1:10" ht="15.75">
      <c r="A459" s="25">
        <v>9</v>
      </c>
      <c r="B459" s="21" t="s">
        <v>14</v>
      </c>
      <c r="E459" s="2">
        <v>3</v>
      </c>
      <c r="F459" t="s">
        <v>192</v>
      </c>
      <c r="I459" s="2">
        <v>9</v>
      </c>
      <c r="J459" t="s">
        <v>231</v>
      </c>
    </row>
    <row r="460" spans="1:9" ht="15.75">
      <c r="A460" s="2">
        <v>10</v>
      </c>
      <c r="B460" t="s">
        <v>16</v>
      </c>
      <c r="E460" s="2">
        <v>4</v>
      </c>
      <c r="F460" t="s">
        <v>222</v>
      </c>
      <c r="I460" s="118" t="s">
        <v>270</v>
      </c>
    </row>
    <row r="461" spans="1:9" ht="19.5">
      <c r="A461" s="2">
        <v>11</v>
      </c>
      <c r="B461" t="s">
        <v>17</v>
      </c>
      <c r="E461" s="2">
        <v>5</v>
      </c>
      <c r="F461" t="s">
        <v>223</v>
      </c>
      <c r="I461" s="113" t="s">
        <v>234</v>
      </c>
    </row>
    <row r="462" spans="1:9" ht="19.5">
      <c r="A462" s="2">
        <v>12</v>
      </c>
      <c r="B462" t="s">
        <v>18</v>
      </c>
      <c r="E462" s="2">
        <v>6</v>
      </c>
      <c r="F462" t="s">
        <v>224</v>
      </c>
      <c r="I462" s="113" t="s">
        <v>269</v>
      </c>
    </row>
    <row r="463" spans="1:9" ht="20.25">
      <c r="A463" s="2">
        <v>13</v>
      </c>
      <c r="B463" t="s">
        <v>20</v>
      </c>
      <c r="I463" s="115" t="s">
        <v>268</v>
      </c>
    </row>
    <row r="464" spans="1:10" ht="15.75">
      <c r="A464" s="2">
        <v>14</v>
      </c>
      <c r="B464" t="s">
        <v>21</v>
      </c>
      <c r="G464" s="116" t="s">
        <v>246</v>
      </c>
      <c r="I464" s="2" t="s">
        <v>240</v>
      </c>
      <c r="J464" t="s">
        <v>236</v>
      </c>
    </row>
    <row r="465" spans="1:10" ht="15.75">
      <c r="A465" s="2">
        <v>15</v>
      </c>
      <c r="B465" t="s">
        <v>22</v>
      </c>
      <c r="I465" s="2" t="s">
        <v>241</v>
      </c>
      <c r="J465" t="s">
        <v>239</v>
      </c>
    </row>
    <row r="466" spans="1:10" ht="16.5" thickBot="1">
      <c r="A466" s="2">
        <v>16</v>
      </c>
      <c r="B466" t="s">
        <v>23</v>
      </c>
      <c r="I466" s="2" t="s">
        <v>242</v>
      </c>
      <c r="J466" t="s">
        <v>237</v>
      </c>
    </row>
    <row r="467" spans="1:10" ht="15.75">
      <c r="A467" s="2"/>
      <c r="E467" s="35" t="s">
        <v>10</v>
      </c>
      <c r="F467" s="26"/>
      <c r="G467" s="27"/>
      <c r="I467" s="2" t="s">
        <v>243</v>
      </c>
      <c r="J467" t="s">
        <v>238</v>
      </c>
    </row>
    <row r="468" spans="1:9" ht="15.75">
      <c r="A468" s="25">
        <v>20</v>
      </c>
      <c r="B468" s="21" t="s">
        <v>24</v>
      </c>
      <c r="E468" s="28" t="s">
        <v>173</v>
      </c>
      <c r="F468" s="29"/>
      <c r="G468" s="30"/>
      <c r="I468" s="2" t="s">
        <v>244</v>
      </c>
    </row>
    <row r="469" spans="5:9" ht="15.75">
      <c r="E469" s="34" t="s">
        <v>13</v>
      </c>
      <c r="F469" s="29"/>
      <c r="G469" s="30"/>
      <c r="I469" s="2" t="s">
        <v>235</v>
      </c>
    </row>
    <row r="470" spans="5:10" ht="16.5" thickBot="1">
      <c r="E470" s="31" t="s">
        <v>15</v>
      </c>
      <c r="F470" s="32"/>
      <c r="G470" s="33"/>
      <c r="I470" s="2" t="s">
        <v>245</v>
      </c>
      <c r="J470" t="s">
        <v>231</v>
      </c>
    </row>
    <row r="471" spans="5:9" ht="16.5" thickBot="1">
      <c r="E471" s="114"/>
      <c r="F471" s="114"/>
      <c r="G471" s="114"/>
      <c r="I471" s="2"/>
    </row>
    <row r="472" spans="2:5" ht="15.75">
      <c r="B472" s="283"/>
      <c r="C472" s="284"/>
      <c r="D472" s="284"/>
      <c r="E472" s="285"/>
    </row>
    <row r="473" spans="2:5" ht="26.25" thickBot="1">
      <c r="B473" s="286" t="s">
        <v>352</v>
      </c>
      <c r="C473" s="287"/>
      <c r="D473" s="287"/>
      <c r="E473" s="288">
        <f>E441+1</f>
        <v>15</v>
      </c>
    </row>
    <row r="474" spans="5:9" ht="15.75">
      <c r="E474" s="114"/>
      <c r="F474" s="114"/>
      <c r="G474" s="114"/>
      <c r="I474" s="2"/>
    </row>
    <row r="475" spans="5:9" ht="15.75">
      <c r="E475" s="114"/>
      <c r="F475" s="114"/>
      <c r="G475" s="114"/>
      <c r="I475" s="2"/>
    </row>
    <row r="476" spans="5:9" ht="15.75">
      <c r="E476" s="114"/>
      <c r="F476" s="114"/>
      <c r="G476" s="114"/>
      <c r="I476" s="2"/>
    </row>
    <row r="477" spans="5:9" ht="15.75">
      <c r="E477" s="114"/>
      <c r="F477" s="114"/>
      <c r="G477" s="114"/>
      <c r="I477" s="2"/>
    </row>
    <row r="478" spans="5:9" ht="15.75">
      <c r="E478" s="114"/>
      <c r="F478" s="114"/>
      <c r="G478" s="114"/>
      <c r="I478" s="2"/>
    </row>
    <row r="479" spans="5:9" ht="15.75">
      <c r="E479" s="114"/>
      <c r="F479" s="114"/>
      <c r="G479" s="114"/>
      <c r="I479" s="2"/>
    </row>
    <row r="481" spans="1:9" ht="20.25">
      <c r="A481" s="105" t="s">
        <v>0</v>
      </c>
      <c r="I481" s="115" t="s">
        <v>266</v>
      </c>
    </row>
    <row r="482" spans="1:9" ht="20.25">
      <c r="A482" s="115" t="s">
        <v>263</v>
      </c>
      <c r="E482" s="115" t="s">
        <v>262</v>
      </c>
      <c r="I482" s="115" t="s">
        <v>267</v>
      </c>
    </row>
    <row r="483" spans="1:10" ht="15.75">
      <c r="A483" s="25">
        <v>1</v>
      </c>
      <c r="B483" s="21" t="s">
        <v>1</v>
      </c>
      <c r="E483" s="2">
        <v>1</v>
      </c>
      <c r="F483" t="s">
        <v>2</v>
      </c>
      <c r="I483" s="2">
        <v>1</v>
      </c>
      <c r="J483" t="s">
        <v>226</v>
      </c>
    </row>
    <row r="484" spans="1:10" ht="15.75">
      <c r="A484" s="2">
        <v>2</v>
      </c>
      <c r="B484" t="s">
        <v>3</v>
      </c>
      <c r="E484" s="2">
        <v>2</v>
      </c>
      <c r="F484" t="s">
        <v>4</v>
      </c>
      <c r="I484" s="2">
        <v>2</v>
      </c>
      <c r="J484" t="s">
        <v>227</v>
      </c>
    </row>
    <row r="485" spans="1:10" ht="15.75">
      <c r="A485" s="2">
        <v>3</v>
      </c>
      <c r="B485" t="s">
        <v>5</v>
      </c>
      <c r="E485" s="2">
        <v>3</v>
      </c>
      <c r="F485" t="s">
        <v>6</v>
      </c>
      <c r="I485" s="2">
        <v>3</v>
      </c>
      <c r="J485" t="s">
        <v>228</v>
      </c>
    </row>
    <row r="486" spans="1:10" ht="15.75">
      <c r="A486" s="2">
        <v>4</v>
      </c>
      <c r="B486" t="s">
        <v>7</v>
      </c>
      <c r="E486" t="s">
        <v>172</v>
      </c>
      <c r="I486" s="2">
        <v>4</v>
      </c>
      <c r="J486" t="s">
        <v>229</v>
      </c>
    </row>
    <row r="487" spans="1:10" ht="15.75">
      <c r="A487" s="2">
        <v>5</v>
      </c>
      <c r="B487" t="s">
        <v>8</v>
      </c>
      <c r="I487" s="2">
        <v>5</v>
      </c>
      <c r="J487" t="s">
        <v>230</v>
      </c>
    </row>
    <row r="488" spans="1:10" ht="20.25">
      <c r="A488" s="2">
        <v>6</v>
      </c>
      <c r="B488" t="s">
        <v>9</v>
      </c>
      <c r="E488" s="115" t="s">
        <v>264</v>
      </c>
      <c r="I488" s="2">
        <v>6</v>
      </c>
      <c r="J488" s="117" t="s">
        <v>265</v>
      </c>
    </row>
    <row r="489" spans="1:9" ht="15.75">
      <c r="A489" s="2">
        <v>7</v>
      </c>
      <c r="B489" t="s">
        <v>11</v>
      </c>
      <c r="E489" s="2">
        <v>1</v>
      </c>
      <c r="F489" t="s">
        <v>220</v>
      </c>
      <c r="I489" s="2">
        <v>7</v>
      </c>
    </row>
    <row r="490" spans="1:9" ht="15.75">
      <c r="A490" s="2">
        <v>8</v>
      </c>
      <c r="B490" t="s">
        <v>12</v>
      </c>
      <c r="E490" s="2">
        <v>2</v>
      </c>
      <c r="F490" t="s">
        <v>221</v>
      </c>
      <c r="I490" s="2">
        <v>8</v>
      </c>
    </row>
    <row r="491" spans="1:10" ht="15.75">
      <c r="A491" s="25">
        <v>9</v>
      </c>
      <c r="B491" s="21" t="s">
        <v>14</v>
      </c>
      <c r="E491" s="2">
        <v>3</v>
      </c>
      <c r="F491" t="s">
        <v>192</v>
      </c>
      <c r="I491" s="2">
        <v>9</v>
      </c>
      <c r="J491" t="s">
        <v>231</v>
      </c>
    </row>
    <row r="492" spans="1:9" ht="15.75">
      <c r="A492" s="2">
        <v>10</v>
      </c>
      <c r="B492" t="s">
        <v>16</v>
      </c>
      <c r="E492" s="2">
        <v>4</v>
      </c>
      <c r="F492" t="s">
        <v>222</v>
      </c>
      <c r="I492" s="118" t="s">
        <v>270</v>
      </c>
    </row>
    <row r="493" spans="1:9" ht="19.5">
      <c r="A493" s="2">
        <v>11</v>
      </c>
      <c r="B493" t="s">
        <v>17</v>
      </c>
      <c r="E493" s="2">
        <v>5</v>
      </c>
      <c r="F493" t="s">
        <v>223</v>
      </c>
      <c r="I493" s="113" t="s">
        <v>234</v>
      </c>
    </row>
    <row r="494" spans="1:9" ht="19.5">
      <c r="A494" s="2">
        <v>12</v>
      </c>
      <c r="B494" t="s">
        <v>18</v>
      </c>
      <c r="E494" s="2">
        <v>6</v>
      </c>
      <c r="F494" t="s">
        <v>224</v>
      </c>
      <c r="I494" s="113" t="s">
        <v>269</v>
      </c>
    </row>
    <row r="495" spans="1:9" ht="20.25">
      <c r="A495" s="2">
        <v>13</v>
      </c>
      <c r="B495" t="s">
        <v>20</v>
      </c>
      <c r="I495" s="115" t="s">
        <v>268</v>
      </c>
    </row>
    <row r="496" spans="1:10" ht="15.75">
      <c r="A496" s="2">
        <v>14</v>
      </c>
      <c r="B496" t="s">
        <v>21</v>
      </c>
      <c r="G496" s="116" t="s">
        <v>246</v>
      </c>
      <c r="I496" s="2" t="s">
        <v>240</v>
      </c>
      <c r="J496" t="s">
        <v>236</v>
      </c>
    </row>
    <row r="497" spans="1:10" ht="15.75">
      <c r="A497" s="2">
        <v>15</v>
      </c>
      <c r="B497" t="s">
        <v>22</v>
      </c>
      <c r="I497" s="2" t="s">
        <v>241</v>
      </c>
      <c r="J497" t="s">
        <v>239</v>
      </c>
    </row>
    <row r="498" spans="1:10" ht="16.5" thickBot="1">
      <c r="A498" s="2">
        <v>16</v>
      </c>
      <c r="B498" t="s">
        <v>23</v>
      </c>
      <c r="I498" s="2" t="s">
        <v>242</v>
      </c>
      <c r="J498" t="s">
        <v>237</v>
      </c>
    </row>
    <row r="499" spans="1:10" ht="15.75">
      <c r="A499" s="2"/>
      <c r="E499" s="35" t="s">
        <v>10</v>
      </c>
      <c r="F499" s="26"/>
      <c r="G499" s="27"/>
      <c r="I499" s="2" t="s">
        <v>243</v>
      </c>
      <c r="J499" t="s">
        <v>238</v>
      </c>
    </row>
    <row r="500" spans="1:9" ht="15.75">
      <c r="A500" s="25">
        <v>20</v>
      </c>
      <c r="B500" s="21" t="s">
        <v>24</v>
      </c>
      <c r="E500" s="28" t="s">
        <v>173</v>
      </c>
      <c r="F500" s="29"/>
      <c r="G500" s="30"/>
      <c r="I500" s="2" t="s">
        <v>244</v>
      </c>
    </row>
    <row r="501" spans="5:9" ht="15.75">
      <c r="E501" s="34" t="s">
        <v>13</v>
      </c>
      <c r="F501" s="29"/>
      <c r="G501" s="30"/>
      <c r="I501" s="2" t="s">
        <v>235</v>
      </c>
    </row>
    <row r="502" spans="5:10" ht="16.5" thickBot="1">
      <c r="E502" s="31" t="s">
        <v>15</v>
      </c>
      <c r="F502" s="32"/>
      <c r="G502" s="33"/>
      <c r="I502" s="2" t="s">
        <v>245</v>
      </c>
      <c r="J502" t="s">
        <v>231</v>
      </c>
    </row>
    <row r="503" spans="5:9" ht="16.5" thickBot="1">
      <c r="E503" s="114"/>
      <c r="F503" s="114"/>
      <c r="G503" s="114"/>
      <c r="I503" s="2"/>
    </row>
    <row r="504" spans="2:5" ht="15.75">
      <c r="B504" s="283"/>
      <c r="C504" s="284"/>
      <c r="D504" s="284"/>
      <c r="E504" s="285"/>
    </row>
    <row r="505" spans="2:5" ht="26.25" thickBot="1">
      <c r="B505" s="286" t="s">
        <v>352</v>
      </c>
      <c r="C505" s="287"/>
      <c r="D505" s="287"/>
      <c r="E505" s="288">
        <f>E473+1</f>
        <v>16</v>
      </c>
    </row>
  </sheetData>
  <printOptions/>
  <pageMargins left="0.54" right="0.33" top="1" bottom="1" header="0.4921259845" footer="0.4921259845"/>
  <pageSetup fitToHeight="0" fitToWidth="1" horizontalDpi="600" verticalDpi="600" orientation="portrait" paperSize="9" scale="61" r:id="rId2"/>
  <headerFooter alignWithMargins="0">
    <oddFooter>&amp;LPSM: &amp;F; &amp;A&amp;CSeite &amp;P &amp;10(von &amp;N)&amp;R&amp;D;&amp;T</oddFooter>
  </headerFooter>
  <rowBreaks count="7" manualBreakCount="7">
    <brk id="63" max="255" man="1"/>
    <brk id="127" max="255" man="1"/>
    <brk id="191" max="255" man="1"/>
    <brk id="255" max="255" man="1"/>
    <brk id="319" max="255" man="1"/>
    <brk id="383" max="255" man="1"/>
    <brk id="447" max="255" man="1"/>
  </rowBreaks>
  <drawing r:id="rId1"/>
</worksheet>
</file>

<file path=xl/worksheets/sheet2.xml><?xml version="1.0" encoding="utf-8"?>
<worksheet xmlns="http://schemas.openxmlformats.org/spreadsheetml/2006/main" xmlns:r="http://schemas.openxmlformats.org/officeDocument/2006/relationships">
  <sheetPr codeName="Tabelle2"/>
  <dimension ref="A1:DQ41"/>
  <sheetViews>
    <sheetView tabSelected="1" zoomScale="75" zoomScaleNormal="75"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00390625" defaultRowHeight="15.75"/>
  <cols>
    <col min="1" max="1" width="4.625" style="0" customWidth="1"/>
    <col min="2" max="2" width="8.25390625" style="64" bestFit="1" customWidth="1"/>
    <col min="3" max="3" width="10.50390625" style="0" bestFit="1" customWidth="1"/>
    <col min="4" max="4" width="9.75390625" style="70" customWidth="1"/>
    <col min="5" max="5" width="8.00390625" style="24" customWidth="1"/>
    <col min="6" max="7" width="7.75390625" style="24" customWidth="1"/>
    <col min="8" max="8" width="9.00390625" style="0" customWidth="1"/>
    <col min="9" max="9" width="12.25390625" style="20" customWidth="1"/>
    <col min="10" max="10" width="10.50390625" style="0" bestFit="1" customWidth="1"/>
    <col min="11" max="11" width="11.625" style="70" customWidth="1"/>
    <col min="12" max="12" width="6.25390625" style="0" customWidth="1"/>
    <col min="13" max="13" width="12.125" style="52" customWidth="1"/>
    <col min="14" max="14" width="8.50390625" style="24" customWidth="1"/>
    <col min="15" max="15" width="8.625" style="24" customWidth="1"/>
    <col min="16" max="16" width="7.125" style="24" customWidth="1"/>
    <col min="17" max="17" width="8.50390625" style="0" bestFit="1" customWidth="1"/>
    <col min="18" max="18" width="8.375" style="0" bestFit="1" customWidth="1"/>
    <col min="19" max="19" width="8.50390625" style="0" bestFit="1" customWidth="1"/>
    <col min="20" max="20" width="10.00390625" style="0" bestFit="1" customWidth="1"/>
    <col min="21" max="21" width="7.25390625" style="0" bestFit="1" customWidth="1"/>
    <col min="22" max="22" width="9.125" style="70" customWidth="1"/>
    <col min="23" max="23" width="8.00390625" style="0" bestFit="1" customWidth="1"/>
    <col min="24" max="24" width="8.625" style="20" customWidth="1"/>
    <col min="25" max="25" width="10.00390625" style="20" customWidth="1"/>
    <col min="26" max="26" width="9.00390625" style="20" customWidth="1"/>
    <col min="27" max="27" width="12.00390625" style="70" customWidth="1"/>
    <col min="28" max="28" width="11.25390625" style="0" bestFit="1" customWidth="1"/>
    <col min="29" max="29" width="12.125" style="0" bestFit="1" customWidth="1"/>
    <col min="30" max="30" width="13.00390625" style="79" bestFit="1" customWidth="1"/>
    <col min="31" max="31" width="7.625" style="24" customWidth="1"/>
    <col min="32" max="32" width="8.00390625" style="24" customWidth="1"/>
    <col min="33" max="33" width="9.50390625" style="24" customWidth="1"/>
    <col min="34" max="34" width="10.625" style="12" bestFit="1" customWidth="1"/>
    <col min="35" max="35" width="11.125" style="86" customWidth="1"/>
    <col min="36" max="36" width="7.50390625" style="24" customWidth="1"/>
    <col min="37" max="37" width="7.625" style="24" customWidth="1"/>
    <col min="38" max="38" width="10.00390625" style="24" customWidth="1"/>
    <col min="39" max="39" width="8.00390625" style="24" customWidth="1"/>
    <col min="40" max="40" width="9.75390625" style="0" bestFit="1" customWidth="1"/>
    <col min="41" max="41" width="8.25390625" style="0" bestFit="1" customWidth="1"/>
    <col min="42" max="42" width="10.50390625" style="91" customWidth="1"/>
    <col min="43" max="43" width="9.25390625" style="0" bestFit="1" customWidth="1"/>
    <col min="44" max="44" width="7.50390625" style="24" customWidth="1"/>
    <col min="45" max="45" width="8.25390625" style="24" customWidth="1"/>
    <col min="46" max="46" width="10.00390625" style="24" customWidth="1"/>
    <col min="47" max="47" width="7.50390625" style="24" customWidth="1"/>
    <col min="48" max="48" width="8.125" style="24" customWidth="1"/>
    <col min="49" max="49" width="8.625" style="24" customWidth="1"/>
    <col min="50" max="50" width="10.50390625" style="91" customWidth="1"/>
    <col min="51" max="51" width="9.25390625" style="0" bestFit="1" customWidth="1"/>
    <col min="52" max="52" width="8.25390625" style="24" customWidth="1"/>
    <col min="53" max="53" width="9.125" style="24" customWidth="1"/>
    <col min="54" max="54" width="10.75390625" style="24" customWidth="1"/>
    <col min="55" max="55" width="7.50390625" style="24" customWidth="1"/>
    <col min="56" max="56" width="9.00390625" style="24" customWidth="1"/>
    <col min="57" max="57" width="9.50390625" style="24" customWidth="1"/>
    <col min="58" max="58" width="8.75390625" style="12" bestFit="1" customWidth="1"/>
    <col min="59" max="59" width="7.625" style="24" customWidth="1"/>
    <col min="60" max="60" width="8.50390625" style="24" customWidth="1"/>
    <col min="61" max="62" width="7.50390625" style="24" customWidth="1"/>
    <col min="63" max="63" width="8.125" style="24" customWidth="1"/>
    <col min="64" max="64" width="8.50390625" style="24" customWidth="1"/>
    <col min="65" max="65" width="8.625" style="24" customWidth="1"/>
    <col min="66" max="66" width="9.00390625" style="24" customWidth="1"/>
    <col min="67" max="67" width="11.75390625" style="0" bestFit="1" customWidth="1"/>
    <col min="68" max="68" width="14.625" style="0" bestFit="1" customWidth="1"/>
    <col min="69" max="69" width="15.75390625" style="0" bestFit="1" customWidth="1"/>
    <col min="70" max="70" width="15.25390625" style="0" bestFit="1" customWidth="1"/>
    <col min="71" max="71" width="16.00390625" style="0" bestFit="1" customWidth="1"/>
    <col min="72" max="72" width="12.125" style="112" customWidth="1"/>
    <col min="73" max="73" width="10.75390625" style="139" bestFit="1" customWidth="1"/>
    <col min="74" max="74" width="12.875" style="139" bestFit="1" customWidth="1"/>
    <col min="75" max="75" width="9.125" style="139" bestFit="1" customWidth="1"/>
    <col min="76" max="76" width="9.75390625" style="139" bestFit="1" customWidth="1"/>
    <col min="77" max="77" width="11.375" style="139" bestFit="1" customWidth="1"/>
    <col min="78" max="78" width="10.50390625" style="139" bestFit="1" customWidth="1"/>
    <col min="79" max="79" width="10.75390625" style="139" bestFit="1" customWidth="1"/>
    <col min="80" max="80" width="7.75390625" style="267" bestFit="1" customWidth="1"/>
    <col min="81" max="81" width="7.75390625" style="114" customWidth="1"/>
    <col min="82" max="82" width="11.50390625" style="70" customWidth="1"/>
    <col min="83" max="83" width="10.375" style="0" bestFit="1" customWidth="1"/>
    <col min="84" max="84" width="10.50390625" style="20" customWidth="1"/>
    <col min="85" max="85" width="9.125" style="20" customWidth="1"/>
    <col min="86" max="86" width="9.00390625" style="20" customWidth="1"/>
    <col min="87" max="87" width="10.75390625" style="20" customWidth="1"/>
    <col min="88" max="88" width="10.125" style="20" customWidth="1"/>
    <col min="89" max="89" width="9.75390625" style="0" bestFit="1" customWidth="1"/>
    <col min="90" max="90" width="9.625" style="0" bestFit="1" customWidth="1"/>
    <col min="91" max="91" width="8.50390625" style="112" bestFit="1" customWidth="1"/>
    <col min="92" max="92" width="8.375" style="20" customWidth="1"/>
    <col min="93" max="93" width="8.375" style="240" customWidth="1"/>
    <col min="94" max="94" width="8.625" style="0" bestFit="1" customWidth="1"/>
    <col min="95" max="95" width="9.25390625" style="0" bestFit="1" customWidth="1"/>
    <col min="96" max="96" width="10.375" style="0" bestFit="1" customWidth="1"/>
    <col min="97" max="97" width="8.25390625" style="0" bestFit="1" customWidth="1"/>
    <col min="98" max="98" width="11.75390625" style="112" bestFit="1" customWidth="1"/>
    <col min="99" max="99" width="7.625" style="8" bestFit="1" customWidth="1"/>
    <col min="100" max="100" width="12.375" style="8" bestFit="1" customWidth="1"/>
    <col min="101" max="101" width="7.875" style="112" bestFit="1" customWidth="1"/>
    <col min="102" max="102" width="8.75390625" style="0" bestFit="1" customWidth="1"/>
    <col min="103" max="103" width="9.375" style="0" bestFit="1" customWidth="1"/>
    <col min="104" max="104" width="9.125" style="0" bestFit="1" customWidth="1"/>
    <col min="105" max="105" width="8.375" style="0" bestFit="1" customWidth="1"/>
    <col min="106" max="106" width="11.875" style="0" bestFit="1" customWidth="1"/>
    <col min="107" max="107" width="10.75390625" style="112" bestFit="1" customWidth="1"/>
    <col min="108" max="108" width="10.50390625" style="0" bestFit="1" customWidth="1"/>
    <col min="109" max="109" width="10.625" style="0" bestFit="1" customWidth="1"/>
    <col min="110" max="110" width="13.25390625" style="0" bestFit="1" customWidth="1"/>
    <col min="111" max="111" width="12.625" style="0" bestFit="1" customWidth="1"/>
    <col min="112" max="112" width="8.00390625" style="0" bestFit="1" customWidth="1"/>
    <col min="113" max="113" width="8.125" style="0" bestFit="1" customWidth="1"/>
    <col min="114" max="114" width="10.25390625" style="112" bestFit="1" customWidth="1"/>
    <col min="115" max="115" width="11.375" style="0" bestFit="1" customWidth="1"/>
    <col min="116" max="116" width="9.125" style="0" bestFit="1" customWidth="1"/>
    <col min="117" max="117" width="11.75390625" style="0" bestFit="1" customWidth="1"/>
    <col min="118" max="118" width="11.625" style="0" customWidth="1"/>
    <col min="119" max="119" width="11.75390625" style="0" bestFit="1" customWidth="1"/>
    <col min="120" max="120" width="20.875" style="0" customWidth="1"/>
    <col min="121" max="121" width="10.875" style="0" bestFit="1" customWidth="1"/>
  </cols>
  <sheetData>
    <row r="1" spans="1:121" s="1" customFormat="1" ht="20.25">
      <c r="A1" s="105" t="s">
        <v>385</v>
      </c>
      <c r="B1" s="60"/>
      <c r="D1" s="67">
        <v>1</v>
      </c>
      <c r="E1" s="16" t="s">
        <v>69</v>
      </c>
      <c r="F1" s="16" t="s">
        <v>70</v>
      </c>
      <c r="G1" s="16" t="s">
        <v>71</v>
      </c>
      <c r="H1" s="1">
        <v>2</v>
      </c>
      <c r="I1" s="16" t="s">
        <v>72</v>
      </c>
      <c r="J1" s="1">
        <v>3</v>
      </c>
      <c r="K1" s="67" t="s">
        <v>196</v>
      </c>
      <c r="L1" s="1">
        <v>4</v>
      </c>
      <c r="M1" s="47" t="s">
        <v>184</v>
      </c>
      <c r="N1" s="16" t="s">
        <v>73</v>
      </c>
      <c r="O1" s="16" t="s">
        <v>74</v>
      </c>
      <c r="P1" s="16" t="s">
        <v>75</v>
      </c>
      <c r="Q1" s="1">
        <v>5</v>
      </c>
      <c r="R1" s="1">
        <v>6</v>
      </c>
      <c r="S1" s="1">
        <v>7</v>
      </c>
      <c r="T1" s="1">
        <v>8</v>
      </c>
      <c r="U1" s="1">
        <v>9</v>
      </c>
      <c r="V1" s="67" t="s">
        <v>185</v>
      </c>
      <c r="W1" s="1">
        <v>10</v>
      </c>
      <c r="X1" s="16" t="s">
        <v>76</v>
      </c>
      <c r="Y1" s="16" t="s">
        <v>77</v>
      </c>
      <c r="Z1" s="16" t="s">
        <v>78</v>
      </c>
      <c r="AA1" s="67" t="s">
        <v>188</v>
      </c>
      <c r="AB1" s="1">
        <v>11</v>
      </c>
      <c r="AC1" s="1">
        <v>12</v>
      </c>
      <c r="AD1" s="206">
        <v>13</v>
      </c>
      <c r="AE1" s="16" t="s">
        <v>79</v>
      </c>
      <c r="AF1" s="16" t="s">
        <v>80</v>
      </c>
      <c r="AG1" s="16" t="s">
        <v>81</v>
      </c>
      <c r="AH1" s="10">
        <v>14</v>
      </c>
      <c r="AI1" s="84" t="s">
        <v>189</v>
      </c>
      <c r="AJ1" s="16" t="s">
        <v>82</v>
      </c>
      <c r="AK1" s="16" t="s">
        <v>83</v>
      </c>
      <c r="AL1" s="16" t="s">
        <v>84</v>
      </c>
      <c r="AM1" s="16" t="s">
        <v>85</v>
      </c>
      <c r="AN1" s="1">
        <v>15</v>
      </c>
      <c r="AO1" s="1">
        <v>16</v>
      </c>
      <c r="AP1" s="87" t="s">
        <v>190</v>
      </c>
      <c r="AQ1" s="1">
        <v>17</v>
      </c>
      <c r="AR1" s="16" t="s">
        <v>86</v>
      </c>
      <c r="AS1" s="16" t="s">
        <v>87</v>
      </c>
      <c r="AT1" s="16" t="s">
        <v>88</v>
      </c>
      <c r="AU1" s="16" t="s">
        <v>89</v>
      </c>
      <c r="AV1" s="16" t="s">
        <v>90</v>
      </c>
      <c r="AW1" s="16" t="s">
        <v>91</v>
      </c>
      <c r="AX1" s="87" t="s">
        <v>191</v>
      </c>
      <c r="AY1" s="1">
        <v>18</v>
      </c>
      <c r="AZ1" s="16" t="s">
        <v>92</v>
      </c>
      <c r="BA1" s="16" t="s">
        <v>93</v>
      </c>
      <c r="BB1" s="16" t="s">
        <v>94</v>
      </c>
      <c r="BC1" s="16" t="s">
        <v>95</v>
      </c>
      <c r="BD1" s="16" t="s">
        <v>96</v>
      </c>
      <c r="BE1" s="16" t="s">
        <v>97</v>
      </c>
      <c r="BF1" s="10">
        <v>19</v>
      </c>
      <c r="BG1" s="16" t="s">
        <v>98</v>
      </c>
      <c r="BH1" s="16" t="s">
        <v>99</v>
      </c>
      <c r="BI1" s="16" t="s">
        <v>100</v>
      </c>
      <c r="BJ1" s="16" t="s">
        <v>101</v>
      </c>
      <c r="BK1" s="16" t="s">
        <v>102</v>
      </c>
      <c r="BL1" s="16" t="s">
        <v>103</v>
      </c>
      <c r="BM1" s="16" t="s">
        <v>218</v>
      </c>
      <c r="BN1" s="16" t="s">
        <v>219</v>
      </c>
      <c r="BO1" s="6" t="s">
        <v>25</v>
      </c>
      <c r="BP1" s="6" t="s">
        <v>26</v>
      </c>
      <c r="BQ1" s="6" t="s">
        <v>27</v>
      </c>
      <c r="BR1" s="6" t="s">
        <v>28</v>
      </c>
      <c r="BS1" s="6" t="s">
        <v>29</v>
      </c>
      <c r="BT1" s="106" t="s">
        <v>30</v>
      </c>
      <c r="BU1" s="138" t="s">
        <v>104</v>
      </c>
      <c r="BV1" s="138" t="s">
        <v>105</v>
      </c>
      <c r="BW1" s="138" t="s">
        <v>106</v>
      </c>
      <c r="BX1" s="138" t="s">
        <v>107</v>
      </c>
      <c r="BY1" s="138" t="s">
        <v>108</v>
      </c>
      <c r="BZ1" s="138" t="s">
        <v>301</v>
      </c>
      <c r="CA1" s="138" t="s">
        <v>338</v>
      </c>
      <c r="CB1" s="259" t="s">
        <v>339</v>
      </c>
      <c r="CC1" s="310" t="s">
        <v>373</v>
      </c>
      <c r="CD1" s="67" t="s">
        <v>225</v>
      </c>
      <c r="CE1" s="1">
        <v>22</v>
      </c>
      <c r="CF1" s="16" t="s">
        <v>306</v>
      </c>
      <c r="CG1" s="16" t="s">
        <v>302</v>
      </c>
      <c r="CH1" s="16" t="s">
        <v>303</v>
      </c>
      <c r="CI1" s="16" t="s">
        <v>304</v>
      </c>
      <c r="CJ1" s="16" t="s">
        <v>305</v>
      </c>
      <c r="CK1" s="6" t="s">
        <v>31</v>
      </c>
      <c r="CL1" s="6" t="s">
        <v>332</v>
      </c>
      <c r="CM1" s="106" t="s">
        <v>333</v>
      </c>
      <c r="CN1" s="16">
        <v>23</v>
      </c>
      <c r="CO1" s="233" t="s">
        <v>32</v>
      </c>
      <c r="CP1" s="5" t="s">
        <v>33</v>
      </c>
      <c r="CQ1" s="6" t="s">
        <v>34</v>
      </c>
      <c r="CR1" s="5" t="s">
        <v>331</v>
      </c>
      <c r="CS1" s="6" t="s">
        <v>35</v>
      </c>
      <c r="CT1" s="203" t="s">
        <v>36</v>
      </c>
      <c r="CU1" s="9">
        <v>25</v>
      </c>
      <c r="CV1" s="9">
        <v>26</v>
      </c>
      <c r="CW1" s="106">
        <v>27</v>
      </c>
      <c r="CX1" s="6">
        <v>28</v>
      </c>
      <c r="CY1" s="6">
        <v>29</v>
      </c>
      <c r="CZ1" s="6">
        <v>30</v>
      </c>
      <c r="DA1" s="6">
        <v>31</v>
      </c>
      <c r="DB1" s="6">
        <v>32</v>
      </c>
      <c r="DC1" s="106">
        <v>33</v>
      </c>
      <c r="DD1" s="6">
        <v>34</v>
      </c>
      <c r="DE1" s="6">
        <v>35</v>
      </c>
      <c r="DF1" s="6">
        <v>36</v>
      </c>
      <c r="DG1" s="6">
        <v>37</v>
      </c>
      <c r="DH1" s="6">
        <v>38</v>
      </c>
      <c r="DI1" s="6">
        <v>39</v>
      </c>
      <c r="DJ1" s="106">
        <v>40</v>
      </c>
      <c r="DK1" s="6" t="s">
        <v>240</v>
      </c>
      <c r="DL1" s="6" t="s">
        <v>241</v>
      </c>
      <c r="DM1" s="6" t="s">
        <v>242</v>
      </c>
      <c r="DN1" s="6" t="s">
        <v>243</v>
      </c>
      <c r="DO1" s="6" t="s">
        <v>245</v>
      </c>
      <c r="DP1" s="6" t="s">
        <v>371</v>
      </c>
      <c r="DQ1" s="6" t="s">
        <v>244</v>
      </c>
    </row>
    <row r="2" spans="2:121" s="1" customFormat="1" ht="15.75">
      <c r="B2" s="60" t="s">
        <v>179</v>
      </c>
      <c r="C2" s="9" t="s">
        <v>198</v>
      </c>
      <c r="D2" s="68" t="s">
        <v>37</v>
      </c>
      <c r="E2" s="22" t="s">
        <v>109</v>
      </c>
      <c r="F2" s="22" t="s">
        <v>110</v>
      </c>
      <c r="G2" s="22" t="s">
        <v>111</v>
      </c>
      <c r="H2" s="1" t="s">
        <v>38</v>
      </c>
      <c r="I2" s="17" t="s">
        <v>112</v>
      </c>
      <c r="J2" s="1" t="s">
        <v>39</v>
      </c>
      <c r="K2" s="67" t="s">
        <v>197</v>
      </c>
      <c r="L2" s="1" t="s">
        <v>40</v>
      </c>
      <c r="M2" s="48" t="s">
        <v>149</v>
      </c>
      <c r="N2" s="22" t="s">
        <v>113</v>
      </c>
      <c r="O2" s="22" t="s">
        <v>114</v>
      </c>
      <c r="P2" s="22" t="s">
        <v>115</v>
      </c>
      <c r="Q2" s="258" t="s">
        <v>344</v>
      </c>
      <c r="R2" s="1" t="s">
        <v>41</v>
      </c>
      <c r="S2" s="1" t="s">
        <v>42</v>
      </c>
      <c r="T2" s="1" t="s">
        <v>43</v>
      </c>
      <c r="U2" s="1" t="s">
        <v>44</v>
      </c>
      <c r="V2" s="67" t="s">
        <v>186</v>
      </c>
      <c r="W2" s="1" t="s">
        <v>45</v>
      </c>
      <c r="X2" s="17" t="s">
        <v>116</v>
      </c>
      <c r="Y2" s="17" t="s">
        <v>117</v>
      </c>
      <c r="Z2" s="17" t="s">
        <v>118</v>
      </c>
      <c r="AA2" s="67" t="s">
        <v>199</v>
      </c>
      <c r="AB2" s="1" t="s">
        <v>46</v>
      </c>
      <c r="AC2" s="1" t="s">
        <v>47</v>
      </c>
      <c r="AD2" s="206" t="s">
        <v>48</v>
      </c>
      <c r="AE2" s="22" t="s">
        <v>119</v>
      </c>
      <c r="AF2" s="22" t="s">
        <v>280</v>
      </c>
      <c r="AG2" s="22" t="s">
        <v>281</v>
      </c>
      <c r="AH2" s="10" t="s">
        <v>49</v>
      </c>
      <c r="AI2" s="84" t="s">
        <v>200</v>
      </c>
      <c r="AJ2" s="22" t="s">
        <v>120</v>
      </c>
      <c r="AK2" s="22" t="s">
        <v>121</v>
      </c>
      <c r="AL2" s="22" t="s">
        <v>122</v>
      </c>
      <c r="AM2" s="22" t="s">
        <v>123</v>
      </c>
      <c r="AN2" s="1" t="s">
        <v>50</v>
      </c>
      <c r="AO2" s="1" t="s">
        <v>51</v>
      </c>
      <c r="AP2" s="87" t="s">
        <v>273</v>
      </c>
      <c r="AQ2" s="1" t="s">
        <v>201</v>
      </c>
      <c r="AR2" s="22" t="s">
        <v>132</v>
      </c>
      <c r="AS2" s="22" t="s">
        <v>133</v>
      </c>
      <c r="AT2" s="22" t="s">
        <v>134</v>
      </c>
      <c r="AU2" s="22" t="s">
        <v>135</v>
      </c>
      <c r="AV2" s="22" t="s">
        <v>136</v>
      </c>
      <c r="AW2" s="22" t="s">
        <v>137</v>
      </c>
      <c r="AX2" s="87" t="s">
        <v>274</v>
      </c>
      <c r="AY2" s="1" t="s">
        <v>202</v>
      </c>
      <c r="AZ2" s="22" t="s">
        <v>138</v>
      </c>
      <c r="BA2" s="22" t="s">
        <v>139</v>
      </c>
      <c r="BB2" s="22" t="s">
        <v>140</v>
      </c>
      <c r="BC2" s="22" t="s">
        <v>141</v>
      </c>
      <c r="BD2" s="22" t="s">
        <v>142</v>
      </c>
      <c r="BE2" s="22" t="s">
        <v>143</v>
      </c>
      <c r="BF2" s="10" t="s">
        <v>52</v>
      </c>
      <c r="BG2" s="22" t="s">
        <v>124</v>
      </c>
      <c r="BH2" s="22" t="s">
        <v>125</v>
      </c>
      <c r="BI2" s="22" t="s">
        <v>126</v>
      </c>
      <c r="BJ2" s="22" t="s">
        <v>127</v>
      </c>
      <c r="BK2" s="22" t="s">
        <v>128</v>
      </c>
      <c r="BL2" s="22" t="s">
        <v>129</v>
      </c>
      <c r="BM2" s="22" t="s">
        <v>130</v>
      </c>
      <c r="BN2" s="22" t="s">
        <v>131</v>
      </c>
      <c r="BO2" s="1" t="s">
        <v>53</v>
      </c>
      <c r="BP2" s="1" t="s">
        <v>54</v>
      </c>
      <c r="BQ2" s="1" t="s">
        <v>55</v>
      </c>
      <c r="BR2" s="1" t="s">
        <v>56</v>
      </c>
      <c r="BS2" s="1" t="s">
        <v>57</v>
      </c>
      <c r="BT2" s="107" t="s">
        <v>58</v>
      </c>
      <c r="BU2" s="204" t="s">
        <v>295</v>
      </c>
      <c r="BV2" s="204" t="s">
        <v>296</v>
      </c>
      <c r="BW2" s="204" t="s">
        <v>297</v>
      </c>
      <c r="BX2" s="204" t="s">
        <v>298</v>
      </c>
      <c r="BY2" s="204" t="s">
        <v>299</v>
      </c>
      <c r="BZ2" s="204" t="s">
        <v>300</v>
      </c>
      <c r="CA2" s="204" t="s">
        <v>345</v>
      </c>
      <c r="CB2" s="260"/>
      <c r="CC2" s="311"/>
      <c r="CD2" s="67" t="s">
        <v>203</v>
      </c>
      <c r="CE2" s="1" t="s">
        <v>59</v>
      </c>
      <c r="CF2" s="17" t="s">
        <v>144</v>
      </c>
      <c r="CG2" s="17" t="s">
        <v>145</v>
      </c>
      <c r="CH2" s="17" t="s">
        <v>146</v>
      </c>
      <c r="CI2" s="17" t="s">
        <v>147</v>
      </c>
      <c r="CJ2" s="17" t="s">
        <v>148</v>
      </c>
      <c r="CK2" s="1" t="s">
        <v>337</v>
      </c>
      <c r="CL2" s="202" t="s">
        <v>335</v>
      </c>
      <c r="CM2" s="316" t="s">
        <v>336</v>
      </c>
      <c r="CN2" s="232" t="s">
        <v>341</v>
      </c>
      <c r="CO2" s="234" t="s">
        <v>334</v>
      </c>
      <c r="CP2" s="1" t="s">
        <v>60</v>
      </c>
      <c r="CQ2" s="1" t="s">
        <v>61</v>
      </c>
      <c r="CR2" s="1" t="s">
        <v>62</v>
      </c>
      <c r="CS2" s="1" t="s">
        <v>63</v>
      </c>
      <c r="CT2" s="107" t="s">
        <v>64</v>
      </c>
      <c r="CU2" s="9" t="s">
        <v>175</v>
      </c>
      <c r="CV2" s="9" t="s">
        <v>19</v>
      </c>
      <c r="CW2" s="107" t="s">
        <v>174</v>
      </c>
      <c r="CX2" s="1" t="s">
        <v>65</v>
      </c>
      <c r="CY2" s="1" t="s">
        <v>66</v>
      </c>
      <c r="CZ2" s="1" t="s">
        <v>232</v>
      </c>
      <c r="DA2" s="1" t="s">
        <v>67</v>
      </c>
      <c r="DB2" s="1" t="s">
        <v>68</v>
      </c>
      <c r="DC2" s="107" t="s">
        <v>233</v>
      </c>
      <c r="DD2" s="1" t="s">
        <v>247</v>
      </c>
      <c r="DE2" s="1" t="s">
        <v>248</v>
      </c>
      <c r="DF2" s="1" t="s">
        <v>249</v>
      </c>
      <c r="DG2" s="1" t="s">
        <v>250</v>
      </c>
      <c r="DH2" s="1" t="s">
        <v>251</v>
      </c>
      <c r="DI2" s="1" t="s">
        <v>252</v>
      </c>
      <c r="DJ2" s="107" t="s">
        <v>253</v>
      </c>
      <c r="DK2" s="1" t="s">
        <v>254</v>
      </c>
      <c r="DL2" s="1" t="s">
        <v>356</v>
      </c>
      <c r="DM2" s="1" t="s">
        <v>353</v>
      </c>
      <c r="DN2" s="1" t="s">
        <v>256</v>
      </c>
      <c r="DO2" s="1" t="s">
        <v>355</v>
      </c>
      <c r="DP2" s="1" t="s">
        <v>372</v>
      </c>
      <c r="DQ2" s="1" t="s">
        <v>257</v>
      </c>
    </row>
    <row r="3" spans="1:120" s="4" customFormat="1" ht="12.75">
      <c r="A3" s="71" t="s">
        <v>150</v>
      </c>
      <c r="B3" s="7"/>
      <c r="C3" s="3" t="s">
        <v>151</v>
      </c>
      <c r="D3" s="69"/>
      <c r="E3" s="23"/>
      <c r="F3" s="23"/>
      <c r="G3" s="23"/>
      <c r="H3" s="3"/>
      <c r="I3" s="18" t="s">
        <v>152</v>
      </c>
      <c r="J3" s="3" t="s">
        <v>153</v>
      </c>
      <c r="K3" s="69"/>
      <c r="L3" s="3"/>
      <c r="M3" s="49" t="s">
        <v>181</v>
      </c>
      <c r="N3" s="23"/>
      <c r="O3" s="23"/>
      <c r="P3" s="23"/>
      <c r="Q3" s="3" t="s">
        <v>154</v>
      </c>
      <c r="R3" s="3"/>
      <c r="S3" s="3"/>
      <c r="T3" s="3" t="s">
        <v>155</v>
      </c>
      <c r="U3" s="3"/>
      <c r="V3" s="69"/>
      <c r="W3" s="3" t="s">
        <v>151</v>
      </c>
      <c r="X3" s="18"/>
      <c r="Y3" s="18"/>
      <c r="Z3" s="18"/>
      <c r="AA3" s="69"/>
      <c r="AB3" s="3" t="s">
        <v>154</v>
      </c>
      <c r="AC3" s="3" t="s">
        <v>156</v>
      </c>
      <c r="AD3" s="207" t="s">
        <v>151</v>
      </c>
      <c r="AE3" s="23"/>
      <c r="AF3" s="23"/>
      <c r="AG3" s="23"/>
      <c r="AH3" s="11" t="s">
        <v>157</v>
      </c>
      <c r="AI3" s="85"/>
      <c r="AJ3" s="23"/>
      <c r="AK3" s="23"/>
      <c r="AL3" s="23"/>
      <c r="AM3" s="23"/>
      <c r="AN3" s="3"/>
      <c r="AO3" s="3"/>
      <c r="AP3" s="88"/>
      <c r="AQ3" s="3" t="s">
        <v>159</v>
      </c>
      <c r="AR3" s="23"/>
      <c r="AS3" s="23"/>
      <c r="AT3" s="23"/>
      <c r="AU3" s="23"/>
      <c r="AV3" s="23"/>
      <c r="AW3" s="23"/>
      <c r="AX3" s="88"/>
      <c r="AY3" s="3" t="s">
        <v>159</v>
      </c>
      <c r="AZ3" s="23"/>
      <c r="BA3" s="23"/>
      <c r="BB3" s="23"/>
      <c r="BC3" s="23"/>
      <c r="BD3" s="23"/>
      <c r="BE3" s="23"/>
      <c r="BF3" s="11" t="s">
        <v>158</v>
      </c>
      <c r="BG3" s="23"/>
      <c r="BH3" s="23"/>
      <c r="BI3" s="23"/>
      <c r="BJ3" s="23"/>
      <c r="BK3" s="23"/>
      <c r="BL3" s="23"/>
      <c r="BM3" s="23"/>
      <c r="BN3" s="23"/>
      <c r="BO3" s="205" t="s">
        <v>161</v>
      </c>
      <c r="BP3" s="205" t="s">
        <v>161</v>
      </c>
      <c r="BQ3" s="205" t="s">
        <v>161</v>
      </c>
      <c r="BR3" s="205" t="s">
        <v>161</v>
      </c>
      <c r="BS3" s="205" t="s">
        <v>161</v>
      </c>
      <c r="BT3" s="205" t="s">
        <v>161</v>
      </c>
      <c r="BU3" s="205" t="s">
        <v>161</v>
      </c>
      <c r="BV3" s="205" t="s">
        <v>161</v>
      </c>
      <c r="BW3" s="205" t="s">
        <v>161</v>
      </c>
      <c r="BX3" s="205" t="s">
        <v>161</v>
      </c>
      <c r="BY3" s="205" t="s">
        <v>161</v>
      </c>
      <c r="BZ3" s="205" t="s">
        <v>161</v>
      </c>
      <c r="CA3" s="205" t="s">
        <v>161</v>
      </c>
      <c r="CB3" s="261" t="s">
        <v>161</v>
      </c>
      <c r="CC3" s="312"/>
      <c r="CD3" s="69"/>
      <c r="CE3" s="3" t="s">
        <v>160</v>
      </c>
      <c r="CF3" s="18"/>
      <c r="CG3" s="18"/>
      <c r="CH3" s="18"/>
      <c r="CI3" s="18"/>
      <c r="CJ3" s="18"/>
      <c r="CK3" s="3" t="s">
        <v>161</v>
      </c>
      <c r="CL3" s="3" t="s">
        <v>161</v>
      </c>
      <c r="CM3" s="108" t="s">
        <v>161</v>
      </c>
      <c r="CN3" s="18" t="s">
        <v>161</v>
      </c>
      <c r="CO3" s="235" t="s">
        <v>161</v>
      </c>
      <c r="CP3" s="3" t="s">
        <v>161</v>
      </c>
      <c r="CQ3" s="3" t="s">
        <v>161</v>
      </c>
      <c r="CR3" s="3" t="s">
        <v>161</v>
      </c>
      <c r="CS3" s="3" t="s">
        <v>161</v>
      </c>
      <c r="CT3" s="108" t="s">
        <v>161</v>
      </c>
      <c r="CU3" s="3" t="s">
        <v>161</v>
      </c>
      <c r="CV3" s="7" t="s">
        <v>347</v>
      </c>
      <c r="CW3" s="108" t="s">
        <v>161</v>
      </c>
      <c r="CX3" s="3" t="s">
        <v>323</v>
      </c>
      <c r="CY3" s="3" t="s">
        <v>323</v>
      </c>
      <c r="CZ3" s="3" t="s">
        <v>323</v>
      </c>
      <c r="DA3" s="3" t="s">
        <v>323</v>
      </c>
      <c r="DB3" s="3" t="s">
        <v>323</v>
      </c>
      <c r="DC3" s="108" t="s">
        <v>323</v>
      </c>
      <c r="DD3" s="3" t="s">
        <v>323</v>
      </c>
      <c r="DE3" s="3" t="s">
        <v>323</v>
      </c>
      <c r="DF3" s="3" t="s">
        <v>323</v>
      </c>
      <c r="DG3" s="3" t="s">
        <v>323</v>
      </c>
      <c r="DH3" s="3" t="s">
        <v>323</v>
      </c>
      <c r="DI3" s="3" t="s">
        <v>323</v>
      </c>
      <c r="DJ3" s="108" t="s">
        <v>323</v>
      </c>
      <c r="DK3" s="3" t="s">
        <v>323</v>
      </c>
      <c r="DL3" s="3" t="s">
        <v>323</v>
      </c>
      <c r="DM3" s="3" t="s">
        <v>323</v>
      </c>
      <c r="DN3" s="3" t="s">
        <v>323</v>
      </c>
      <c r="DO3" s="3" t="s">
        <v>323</v>
      </c>
      <c r="DP3" s="3" t="s">
        <v>323</v>
      </c>
    </row>
    <row r="4" spans="1:121" s="21" customFormat="1" ht="15.75">
      <c r="A4" s="162" t="s">
        <v>162</v>
      </c>
      <c r="B4" s="242"/>
      <c r="C4" s="243"/>
      <c r="D4" s="244"/>
      <c r="E4" s="245">
        <f>SUBTOTAL(1,E10:E41)</f>
        <v>0</v>
      </c>
      <c r="F4" s="245">
        <f>SUBTOTAL(1,F10:F41)</f>
        <v>1</v>
      </c>
      <c r="G4" s="245">
        <f>SUBTOTAL(1,G10:G41)</f>
        <v>0</v>
      </c>
      <c r="H4" s="246">
        <f>SUBTOTAL(1,H10:H41)</f>
        <v>1</v>
      </c>
      <c r="I4" s="245">
        <f>SUBTOTAL(1,I10:I41)</f>
        <v>1</v>
      </c>
      <c r="J4" s="246">
        <f>SUBTOTAL(1,J10:J41)</f>
        <v>0.5</v>
      </c>
      <c r="K4" s="247"/>
      <c r="L4" s="246">
        <f>SUBTOTAL(1,L10:L41)</f>
        <v>22.06451612903226</v>
      </c>
      <c r="M4" s="248"/>
      <c r="N4" s="245">
        <f>SUBTOTAL(1,N10:N41)</f>
        <v>0.5483870967741935</v>
      </c>
      <c r="O4" s="245">
        <f>SUBTOTAL(1,O10:O41)</f>
        <v>0.3548387096774194</v>
      </c>
      <c r="P4" s="245">
        <f>SUBTOTAL(1,P10:P41)</f>
        <v>0.0967741935483871</v>
      </c>
      <c r="Q4" s="246">
        <f>SUBTOTAL(1,Q10:Q41)</f>
        <v>0.12903225806451613</v>
      </c>
      <c r="R4" s="243">
        <f>SUBTOTAL(1,R10:R41)</f>
        <v>67.2</v>
      </c>
      <c r="S4" s="243">
        <f>SUBTOTAL(1,S10:S41)</f>
        <v>175.03333333333333</v>
      </c>
      <c r="T4" s="246">
        <f>SUBTOTAL(1,T10:T41)</f>
        <v>0.9333333333333333</v>
      </c>
      <c r="U4" s="246">
        <f>SUBTOTAL(1,U10:U41)</f>
        <v>0.06896551724137931</v>
      </c>
      <c r="V4" s="247"/>
      <c r="W4" s="246"/>
      <c r="X4" s="245">
        <f>SUBTOTAL(1,X10:X41)</f>
        <v>0.40625</v>
      </c>
      <c r="Y4" s="245">
        <f>SUBTOTAL(1,Y10:Y41)</f>
        <v>0.5</v>
      </c>
      <c r="Z4" s="245">
        <f>SUBTOTAL(1,Z10:Z41)</f>
        <v>0.09375</v>
      </c>
      <c r="AA4" s="247"/>
      <c r="AB4" s="246">
        <f>SUBTOTAL(1,AB10:AB41)</f>
        <v>0.46875</v>
      </c>
      <c r="AC4" s="243">
        <f>SUBTOTAL(1,AC10:AC41)</f>
        <v>1.2758620689655173</v>
      </c>
      <c r="AD4" s="249"/>
      <c r="AE4" s="245">
        <f>SUBTOTAL(1,AE10:AE41)</f>
        <v>0.8</v>
      </c>
      <c r="AF4" s="245">
        <f>SUBTOTAL(1,AF10:AF41)</f>
        <v>0.06666666666666667</v>
      </c>
      <c r="AG4" s="245">
        <f>SUBTOTAL(1,AG10:AG41)</f>
        <v>0.13333333333333333</v>
      </c>
      <c r="AH4" s="250"/>
      <c r="AI4" s="251"/>
      <c r="AJ4" s="245">
        <f>SUBTOTAL(1,AJ10:AJ41)</f>
        <v>0.3</v>
      </c>
      <c r="AK4" s="245">
        <f>SUBTOTAL(1,AK10:AK41)</f>
        <v>0.13333333333333333</v>
      </c>
      <c r="AL4" s="245">
        <f>SUBTOTAL(1,AL10:AL41)</f>
        <v>0.23333333333333334</v>
      </c>
      <c r="AM4" s="245">
        <f>SUBTOTAL(1,AM10:AM41)</f>
        <v>0.3333333333333333</v>
      </c>
      <c r="AN4" s="243">
        <f>SUBTOTAL(1,AN10:AN41)</f>
        <v>22.571428571428573</v>
      </c>
      <c r="AO4" s="243">
        <f>SUBTOTAL(1,AO10:AO41)</f>
        <v>35.903225806451616</v>
      </c>
      <c r="AP4" s="252"/>
      <c r="AQ4" s="162"/>
      <c r="AR4" s="245">
        <f>SUBTOTAL(1,AR10:AR41)</f>
        <v>0.46875</v>
      </c>
      <c r="AS4" s="245">
        <f>SUBTOTAL(1,AS10:AS41)</f>
        <v>0.34375</v>
      </c>
      <c r="AT4" s="245">
        <f>SUBTOTAL(1,AT10:AT41)</f>
        <v>0.03125</v>
      </c>
      <c r="AU4" s="245">
        <f>SUBTOTAL(1,AU10:AU41)</f>
        <v>0</v>
      </c>
      <c r="AV4" s="245">
        <f>SUBTOTAL(1,AV10:AV41)</f>
        <v>0.125</v>
      </c>
      <c r="AW4" s="245">
        <f>SUBTOTAL(1,AW10:AW41)</f>
        <v>0</v>
      </c>
      <c r="AX4" s="252"/>
      <c r="AY4" s="162"/>
      <c r="AZ4" s="245">
        <f>SUBTOTAL(1,AZ10:AZ41)</f>
        <v>0.44</v>
      </c>
      <c r="BA4" s="245">
        <f>SUBTOTAL(1,BA10:BA41)</f>
        <v>0.12</v>
      </c>
      <c r="BB4" s="245">
        <f>SUBTOTAL(1,BB10:BB41)</f>
        <v>0.16</v>
      </c>
      <c r="BC4" s="245">
        <f>SUBTOTAL(1,BC10:BC41)</f>
        <v>0.08</v>
      </c>
      <c r="BD4" s="245">
        <f>SUBTOTAL(1,BD10:BD41)</f>
        <v>0.2</v>
      </c>
      <c r="BE4" s="245">
        <f>SUBTOTAL(1,BE10:BE41)</f>
        <v>0</v>
      </c>
      <c r="BF4" s="250"/>
      <c r="BG4" s="245">
        <f>SUBTOTAL(1,BG10:BG41)</f>
        <v>0.1</v>
      </c>
      <c r="BH4" s="245">
        <f>SUBTOTAL(1,BH10:BH41)</f>
        <v>0.13333333333333333</v>
      </c>
      <c r="BI4" s="245">
        <f>SUBTOTAL(1,BI10:BI41)</f>
        <v>0.16666666666666666</v>
      </c>
      <c r="BJ4" s="245">
        <f>SUBTOTAL(1,BJ10:BJ41)</f>
        <v>0.06666666666666667</v>
      </c>
      <c r="BK4" s="245">
        <f>SUBTOTAL(1,BK10:BK41)</f>
        <v>0.06666666666666667</v>
      </c>
      <c r="BL4" s="245">
        <f>SUBTOTAL(1,BL10:BL41)</f>
        <v>0.16666666666666666</v>
      </c>
      <c r="BM4" s="245">
        <f>SUBTOTAL(1,BM10:BM41)</f>
        <v>0.23333333333333334</v>
      </c>
      <c r="BN4" s="245">
        <f>SUBTOTAL(1,BN10:BN41)</f>
        <v>0.06666666666666667</v>
      </c>
      <c r="BO4" s="246">
        <f>SUBTOTAL(1,BO10:BO41)</f>
        <v>0</v>
      </c>
      <c r="BP4" s="246">
        <f>SUBTOTAL(1,BP10:BP41)</f>
        <v>0.14285714285714285</v>
      </c>
      <c r="BQ4" s="246">
        <f>SUBTOTAL(1,BQ10:BQ41)</f>
        <v>0.14285714285714285</v>
      </c>
      <c r="BR4" s="246">
        <f>SUBTOTAL(1,BR10:BR41)</f>
        <v>0.2857142857142857</v>
      </c>
      <c r="BS4" s="246">
        <f>SUBTOTAL(1,BS10:BS41)</f>
        <v>0.2857142857142857</v>
      </c>
      <c r="BT4" s="253">
        <f>SUBTOTAL(1,BT10:BT41)</f>
        <v>0.14285714285714285</v>
      </c>
      <c r="BU4" s="254">
        <f>SUBTOTAL(1,BU10:BU41)</f>
        <v>0.15625</v>
      </c>
      <c r="BV4" s="254">
        <f>SUBTOTAL(1,BV10:BV41)</f>
        <v>0.0625</v>
      </c>
      <c r="BW4" s="254">
        <f>SUBTOTAL(1,BW10:BW41)</f>
        <v>0.15625</v>
      </c>
      <c r="BX4" s="254">
        <f>SUBTOTAL(1,BX10:BX41)</f>
        <v>0.03125</v>
      </c>
      <c r="BY4" s="254">
        <f>SUBTOTAL(1,BY10:BY41)</f>
        <v>0</v>
      </c>
      <c r="BZ4" s="254">
        <f>SUBTOTAL(1,BZ10:BZ41)</f>
        <v>0.5625</v>
      </c>
      <c r="CA4" s="254">
        <f>SUBTOTAL(1,CA10:CA41)</f>
        <v>0.46875</v>
      </c>
      <c r="CB4" s="262">
        <f>SUBTOTAL(1,CB10:CB41)</f>
        <v>0.03125</v>
      </c>
      <c r="CC4" s="313"/>
      <c r="CD4" s="255"/>
      <c r="CE4" s="162"/>
      <c r="CF4" s="245">
        <f>SUBTOTAL(1,CF10:CF41)</f>
        <v>0.4375</v>
      </c>
      <c r="CG4" s="245">
        <f>SUBTOTAL(1,CG10:CG41)</f>
        <v>0.125</v>
      </c>
      <c r="CH4" s="245">
        <f>SUBTOTAL(1,CH10:CH41)</f>
        <v>0.03125</v>
      </c>
      <c r="CI4" s="245">
        <f>SUBTOTAL(1,CI10:CI41)</f>
        <v>0.40625</v>
      </c>
      <c r="CJ4" s="245">
        <f>SUBTOTAL(1,CJ10:CJ41)</f>
        <v>0</v>
      </c>
      <c r="CK4" s="257">
        <f>SUBTOTAL(1,CK10:CK41)</f>
        <v>0.875</v>
      </c>
      <c r="CL4" s="257">
        <f>SUBTOTAL(1,CL10:CL41)</f>
        <v>0.6666666666666666</v>
      </c>
      <c r="CM4" s="317">
        <f>SUBTOTAL(1,CM10:CM41)</f>
        <v>0.5925925925925926</v>
      </c>
      <c r="CN4" s="245">
        <f>SUBTOTAL(1,CN10:CN41)</f>
        <v>0.875</v>
      </c>
      <c r="CO4" s="256">
        <f>SUBTOTAL(1,CO10:CO41)</f>
        <v>0</v>
      </c>
      <c r="CP4" s="246">
        <f>SUBTOTAL(1,CP10:CP41)</f>
        <v>0.9655172413793104</v>
      </c>
      <c r="CQ4" s="246">
        <f>SUBTOTAL(1,CQ10:CQ41)</f>
        <v>0.8620689655172413</v>
      </c>
      <c r="CR4" s="246">
        <f>SUBTOTAL(1,CR10:CR41)</f>
        <v>0.5172413793103449</v>
      </c>
      <c r="CS4" s="246">
        <f>SUBTOTAL(1,CS10:CS41)</f>
        <v>0.06896551724137931</v>
      </c>
      <c r="CT4" s="253">
        <f>SUBTOTAL(1,CT10:CT41)</f>
        <v>0.8275862068965517</v>
      </c>
      <c r="CU4" s="246">
        <f>SUBTOTAL(1,CU10:CU41)</f>
        <v>0.4</v>
      </c>
      <c r="CV4" s="246">
        <f>SUBTOTAL(1,CV10:CV41)</f>
        <v>4.934782608695652</v>
      </c>
      <c r="CW4" s="253">
        <f>SUBTOTAL(1,CW10:CW41)</f>
        <v>0.4827586206896552</v>
      </c>
      <c r="CX4" s="246">
        <f>SUBTOTAL(1,CX10:CX41)</f>
        <v>2.71875</v>
      </c>
      <c r="CY4" s="246">
        <f>SUBTOTAL(1,CY10:CY41)</f>
        <v>1.8064516129032258</v>
      </c>
      <c r="CZ4" s="246">
        <f>SUBTOTAL(1,CZ10:CZ41)</f>
        <v>1.6129032258064515</v>
      </c>
      <c r="DA4" s="246">
        <f>SUBTOTAL(1,DA10:DA41)</f>
        <v>0.3225806451612903</v>
      </c>
      <c r="DB4" s="246">
        <f>SUBTOTAL(1,DB10:DB41)</f>
        <v>3.0625</v>
      </c>
      <c r="DC4" s="253">
        <f>SUBTOTAL(1,DC10:DC41)</f>
        <v>0.6774193548387096</v>
      </c>
      <c r="DD4" s="246">
        <f>SUBTOTAL(1,DD10:DD41)</f>
        <v>2.71875</v>
      </c>
      <c r="DE4" s="246">
        <f>SUBTOTAL(1,DE10:DE41)</f>
        <v>1.96875</v>
      </c>
      <c r="DF4" s="246">
        <f>SUBTOTAL(1,DF10:DF41)</f>
        <v>1.875</v>
      </c>
      <c r="DG4" s="246">
        <f>SUBTOTAL(1,DG10:DG41)</f>
        <v>1.8125</v>
      </c>
      <c r="DH4" s="246">
        <f>SUBTOTAL(1,DH10:DH41)</f>
        <v>0.53125</v>
      </c>
      <c r="DI4" s="246">
        <f>SUBTOTAL(1,DI10:DI41)</f>
        <v>0.8125</v>
      </c>
      <c r="DJ4" s="253">
        <f>SUBTOTAL(1,DJ10:DJ41)</f>
        <v>0.65625</v>
      </c>
      <c r="DK4" s="246">
        <f>SUBTOTAL(1,DK10:DK41)</f>
        <v>0</v>
      </c>
      <c r="DL4" s="246">
        <f>SUBTOTAL(1,DL10:DL41)</f>
        <v>0.4</v>
      </c>
      <c r="DM4" s="246">
        <f>SUBTOTAL(1,DM10:DM41)</f>
        <v>0.4</v>
      </c>
      <c r="DN4" s="246">
        <f>SUBTOTAL(1,DN10:DN41)</f>
        <v>0.12</v>
      </c>
      <c r="DO4" s="246">
        <f>SUBTOTAL(1,DO10:DO41)</f>
        <v>0.24</v>
      </c>
      <c r="DP4" s="246">
        <f>SUBTOTAL(1,DP10:DP41)</f>
        <v>0.36</v>
      </c>
      <c r="DQ4" s="21" t="s">
        <v>258</v>
      </c>
    </row>
    <row r="5" spans="1:121" s="13" customFormat="1" ht="15.75">
      <c r="A5" s="14" t="s">
        <v>163</v>
      </c>
      <c r="B5" s="61"/>
      <c r="C5" s="15">
        <f>SUBTOTAL(2,C10:C41)</f>
        <v>32</v>
      </c>
      <c r="D5" s="56">
        <f>SUBTOTAL(2,C10:C41)</f>
        <v>32</v>
      </c>
      <c r="E5" s="19">
        <f>SUBTOTAL(2,E10:E41)</f>
        <v>32</v>
      </c>
      <c r="F5" s="19">
        <f>SUBTOTAL(2,F10:F41)</f>
        <v>32</v>
      </c>
      <c r="G5" s="19">
        <f>SUBTOTAL(2,G10:G41)</f>
        <v>32</v>
      </c>
      <c r="H5" s="15">
        <f>SUBTOTAL(2,H10:H41)</f>
        <v>32</v>
      </c>
      <c r="I5" s="19">
        <f>SUBTOTAL(2,I10:I41)</f>
        <v>32</v>
      </c>
      <c r="J5" s="15">
        <f>SUBTOTAL(2,J10:J41)</f>
        <v>32</v>
      </c>
      <c r="K5" s="56"/>
      <c r="L5" s="15">
        <f>SUBTOTAL(2,L10:L41)</f>
        <v>31</v>
      </c>
      <c r="M5" s="50">
        <f>SUBTOTAL(3,M10:M41)</f>
        <v>32</v>
      </c>
      <c r="N5" s="19">
        <f>SUBTOTAL(2,N10:N41)</f>
        <v>31</v>
      </c>
      <c r="O5" s="19">
        <f>SUBTOTAL(2,O10:O41)</f>
        <v>31</v>
      </c>
      <c r="P5" s="19">
        <f>SUBTOTAL(2,P10:P41)</f>
        <v>31</v>
      </c>
      <c r="Q5" s="15">
        <f>SUBTOTAL(2,Q10:Q41)</f>
        <v>31</v>
      </c>
      <c r="R5" s="290">
        <f>SUBTOTAL(2,R10:R41)</f>
        <v>30</v>
      </c>
      <c r="S5" s="15">
        <f>SUBTOTAL(2,S10:S41)</f>
        <v>30</v>
      </c>
      <c r="T5" s="15">
        <f>SUBTOTAL(2,T10:T41)</f>
        <v>30</v>
      </c>
      <c r="U5" s="15">
        <f>SUBTOTAL(2,U10:U41)</f>
        <v>29</v>
      </c>
      <c r="V5" s="56"/>
      <c r="W5" s="15">
        <f>SUBTOTAL(2,W10:W41)</f>
        <v>32</v>
      </c>
      <c r="X5" s="19">
        <f>SUBTOTAL(2,X10:X41)</f>
        <v>32</v>
      </c>
      <c r="Y5" s="19">
        <f>SUBTOTAL(2,Y10:Y41)</f>
        <v>32</v>
      </c>
      <c r="Z5" s="19">
        <f>SUBTOTAL(2,Z10:Z41)</f>
        <v>32</v>
      </c>
      <c r="AA5" s="56"/>
      <c r="AB5" s="15">
        <f>SUBTOTAL(2,AB10:AB41)</f>
        <v>32</v>
      </c>
      <c r="AC5" s="15">
        <f>SUBTOTAL(2,AC10:AC41)</f>
        <v>29</v>
      </c>
      <c r="AD5" s="208">
        <f>SUBTOTAL(2,AD10:AD41)</f>
        <v>16</v>
      </c>
      <c r="AE5" s="19">
        <f>SUBTOTAL(2,AE10:AE41)</f>
        <v>15</v>
      </c>
      <c r="AF5" s="19">
        <f>SUBTOTAL(2,AF10:AF41)</f>
        <v>15</v>
      </c>
      <c r="AG5" s="19">
        <f>SUBTOTAL(2,AG10:AG41)</f>
        <v>15</v>
      </c>
      <c r="AH5" s="15">
        <f>SUBTOTAL(2,AH10:AH41)</f>
        <v>30</v>
      </c>
      <c r="AI5" s="56"/>
      <c r="AJ5" s="19">
        <f>SUBTOTAL(2,AJ10:AJ41)</f>
        <v>30</v>
      </c>
      <c r="AK5" s="19">
        <f>SUBTOTAL(2,AK10:AK41)</f>
        <v>30</v>
      </c>
      <c r="AL5" s="19">
        <f>SUBTOTAL(2,AL10:AL41)</f>
        <v>30</v>
      </c>
      <c r="AM5" s="19">
        <f>SUBTOTAL(2,AM10:AM41)</f>
        <v>30</v>
      </c>
      <c r="AN5" s="15">
        <f>SUBTOTAL(2,AN10:AN41)</f>
        <v>28</v>
      </c>
      <c r="AO5" s="15">
        <f>SUBTOTAL(2,AO10:AO41)</f>
        <v>31</v>
      </c>
      <c r="AP5" s="89"/>
      <c r="AQ5" s="15">
        <f>SUBTOTAL(2,AQ10:AQ41)</f>
        <v>32</v>
      </c>
      <c r="AR5" s="19">
        <f>SUBTOTAL(2,AR10:AR41)</f>
        <v>32</v>
      </c>
      <c r="AS5" s="19">
        <f>SUBTOTAL(2,AS10:AS41)</f>
        <v>32</v>
      </c>
      <c r="AT5" s="19">
        <f>SUBTOTAL(2,AT10:AT41)</f>
        <v>32</v>
      </c>
      <c r="AU5" s="19">
        <f>SUBTOTAL(2,AU10:AU41)</f>
        <v>32</v>
      </c>
      <c r="AV5" s="19">
        <f>SUBTOTAL(2,AV10:AV41)</f>
        <v>32</v>
      </c>
      <c r="AW5" s="19">
        <f>SUBTOTAL(2,AW10:AW41)</f>
        <v>32</v>
      </c>
      <c r="AX5" s="89"/>
      <c r="AY5" s="15">
        <f>SUBTOTAL(2,AY10:AY41)</f>
        <v>25</v>
      </c>
      <c r="AZ5" s="19">
        <f>SUBTOTAL(2,AZ10:AZ41)</f>
        <v>25</v>
      </c>
      <c r="BA5" s="19">
        <f>SUBTOTAL(2,BA10:BA41)</f>
        <v>25</v>
      </c>
      <c r="BB5" s="19">
        <f>SUBTOTAL(2,BB10:BB41)</f>
        <v>25</v>
      </c>
      <c r="BC5" s="19">
        <f>SUBTOTAL(2,BC10:BC41)</f>
        <v>25</v>
      </c>
      <c r="BD5" s="19">
        <f>SUBTOTAL(2,BD10:BD41)</f>
        <v>25</v>
      </c>
      <c r="BE5" s="19">
        <f>SUBTOTAL(2,BE10:BE41)</f>
        <v>25</v>
      </c>
      <c r="BF5" s="15">
        <f>SUBTOTAL(2,BF10:BF41)</f>
        <v>30</v>
      </c>
      <c r="BG5" s="19">
        <f>SUBTOTAL(2,BG10:BG41)</f>
        <v>30</v>
      </c>
      <c r="BH5" s="19">
        <f>SUBTOTAL(2,BH10:BH41)</f>
        <v>30</v>
      </c>
      <c r="BI5" s="19">
        <f>SUBTOTAL(2,BI10:BI41)</f>
        <v>30</v>
      </c>
      <c r="BJ5" s="19">
        <f>SUBTOTAL(2,BJ10:BJ41)</f>
        <v>30</v>
      </c>
      <c r="BK5" s="19">
        <f>SUBTOTAL(2,BK10:BK41)</f>
        <v>30</v>
      </c>
      <c r="BL5" s="19">
        <f>SUBTOTAL(2,BL10:BL41)</f>
        <v>30</v>
      </c>
      <c r="BM5" s="19">
        <f>SUBTOTAL(2,BM10:BM41)</f>
        <v>30</v>
      </c>
      <c r="BN5" s="19">
        <f>SUBTOTAL(2,BN10:BN41)</f>
        <v>30</v>
      </c>
      <c r="BO5" s="15">
        <f>SUBTOTAL(2,BO10:BO41)</f>
        <v>7</v>
      </c>
      <c r="BP5" s="15">
        <f>SUBTOTAL(2,BP10:BP41)</f>
        <v>7</v>
      </c>
      <c r="BQ5" s="15">
        <f>SUBTOTAL(2,BQ10:BQ41)</f>
        <v>7</v>
      </c>
      <c r="BR5" s="15">
        <f>SUBTOTAL(2,BR10:BR41)</f>
        <v>7</v>
      </c>
      <c r="BS5" s="15">
        <f>SUBTOTAL(2,BS10:BS41)</f>
        <v>7</v>
      </c>
      <c r="BT5" s="109">
        <f>SUBTOTAL(2,BT10:BT41)</f>
        <v>7</v>
      </c>
      <c r="BU5" s="198">
        <f>SUBTOTAL(2,BU10:BU41)</f>
        <v>32</v>
      </c>
      <c r="BV5" s="198">
        <f>SUBTOTAL(2,BV10:BV41)</f>
        <v>32</v>
      </c>
      <c r="BW5" s="198">
        <f>SUBTOTAL(2,BW10:BW41)</f>
        <v>32</v>
      </c>
      <c r="BX5" s="198">
        <f>SUBTOTAL(2,BX10:BX41)</f>
        <v>32</v>
      </c>
      <c r="BY5" s="198">
        <f>SUBTOTAL(2,BY10:BY41)</f>
        <v>32</v>
      </c>
      <c r="BZ5" s="198">
        <f>SUBTOTAL(2,BZ10:BZ41)</f>
        <v>32</v>
      </c>
      <c r="CA5" s="198">
        <f>SUBTOTAL(2,CA10:CA41)</f>
        <v>32</v>
      </c>
      <c r="CB5" s="263">
        <f>SUBTOTAL(2,CB10:CB41)</f>
        <v>32</v>
      </c>
      <c r="CC5" s="198"/>
      <c r="CD5" s="56"/>
      <c r="CE5" s="15">
        <f>SUBTOTAL(2,CE10:CE41)</f>
        <v>32</v>
      </c>
      <c r="CF5" s="19">
        <f>SUBTOTAL(2,CF10:CF41)</f>
        <v>32</v>
      </c>
      <c r="CG5" s="19">
        <f>SUBTOTAL(2,CG10:CG41)</f>
        <v>32</v>
      </c>
      <c r="CH5" s="19">
        <f>SUBTOTAL(2,CH10:CH41)</f>
        <v>32</v>
      </c>
      <c r="CI5" s="19">
        <f>SUBTOTAL(2,CI10:CI41)</f>
        <v>32</v>
      </c>
      <c r="CJ5" s="19">
        <f>SUBTOTAL(2,CJ10:CJ41)</f>
        <v>32</v>
      </c>
      <c r="CK5" s="15">
        <f>SUBTOTAL(2,CK10:CK41)</f>
        <v>32</v>
      </c>
      <c r="CL5" s="15">
        <f>SUBTOTAL(2,CL10:CL41)</f>
        <v>27</v>
      </c>
      <c r="CM5" s="109">
        <f>SUBTOTAL(2,CM10:CM41)</f>
        <v>27</v>
      </c>
      <c r="CN5" s="19">
        <f>SUBTOTAL(2,CN10:CN41)</f>
        <v>32</v>
      </c>
      <c r="CO5" s="236">
        <f>SUBTOTAL(2,CO10:CO41)</f>
        <v>32</v>
      </c>
      <c r="CP5" s="15">
        <f>SUBTOTAL(2,CP10:CP41)</f>
        <v>29</v>
      </c>
      <c r="CQ5" s="15">
        <f>SUBTOTAL(2,CQ10:CQ41)</f>
        <v>29</v>
      </c>
      <c r="CR5" s="15">
        <f>SUBTOTAL(2,CR10:CR41)</f>
        <v>29</v>
      </c>
      <c r="CS5" s="15">
        <f>SUBTOTAL(2,CS10:CS41)</f>
        <v>29</v>
      </c>
      <c r="CT5" s="109">
        <f>SUBTOTAL(2,CT10:CT41)</f>
        <v>29</v>
      </c>
      <c r="CU5" s="15">
        <f>SUBTOTAL(2,CU10:CU41)</f>
        <v>30</v>
      </c>
      <c r="CV5" s="290">
        <f>SUBTOTAL(2,CV10:CV41)</f>
        <v>23</v>
      </c>
      <c r="CW5" s="109">
        <f>SUBTOTAL(2,CW10:CW41)</f>
        <v>29</v>
      </c>
      <c r="CX5" s="15">
        <f>SUBTOTAL(2,CX10:CX41)</f>
        <v>32</v>
      </c>
      <c r="CY5" s="15">
        <f>SUBTOTAL(2,CY10:CY41)</f>
        <v>31</v>
      </c>
      <c r="CZ5" s="15">
        <f>SUBTOTAL(2,CZ10:CZ41)</f>
        <v>31</v>
      </c>
      <c r="DA5" s="15">
        <f>SUBTOTAL(2,DA10:DA41)</f>
        <v>31</v>
      </c>
      <c r="DB5" s="15">
        <f>SUBTOTAL(2,DB10:DB41)</f>
        <v>32</v>
      </c>
      <c r="DC5" s="109">
        <f>SUBTOTAL(2,DC10:DC41)</f>
        <v>31</v>
      </c>
      <c r="DD5" s="15">
        <f>SUBTOTAL(2,DD10:DD41)</f>
        <v>32</v>
      </c>
      <c r="DE5" s="15">
        <f>SUBTOTAL(2,DE10:DE41)</f>
        <v>32</v>
      </c>
      <c r="DF5" s="15">
        <f>SUBTOTAL(2,DF10:DF41)</f>
        <v>32</v>
      </c>
      <c r="DG5" s="15">
        <f>SUBTOTAL(2,DG10:DG41)</f>
        <v>32</v>
      </c>
      <c r="DH5" s="15">
        <f>SUBTOTAL(2,DH10:DH41)</f>
        <v>32</v>
      </c>
      <c r="DI5" s="15">
        <f>SUBTOTAL(2,DI10:DI41)</f>
        <v>32</v>
      </c>
      <c r="DJ5" s="109">
        <f>SUBTOTAL(2,DJ10:DJ41)</f>
        <v>32</v>
      </c>
      <c r="DK5" s="15">
        <f>SUBTOTAL(2,DK10:DK41)</f>
        <v>25</v>
      </c>
      <c r="DL5" s="15">
        <f>SUBTOTAL(2,DL10:DL41)</f>
        <v>25</v>
      </c>
      <c r="DM5" s="15">
        <f>SUBTOTAL(2,DM10:DM41)</f>
        <v>25</v>
      </c>
      <c r="DN5" s="15">
        <f>SUBTOTAL(2,DN10:DN41)</f>
        <v>25</v>
      </c>
      <c r="DO5" s="15">
        <f>SUBTOTAL(2,DO10:DO41)</f>
        <v>25</v>
      </c>
      <c r="DP5" s="15">
        <f>SUBTOTAL(2,DP10:DP41)</f>
        <v>25</v>
      </c>
      <c r="DQ5" s="13" t="s">
        <v>259</v>
      </c>
    </row>
    <row r="6" spans="1:121" s="39" customFormat="1" ht="15.75">
      <c r="A6" s="37" t="s">
        <v>164</v>
      </c>
      <c r="B6" s="62"/>
      <c r="C6" s="37">
        <f>SUBTOTAL(5,C10:C41)</f>
        <v>2</v>
      </c>
      <c r="D6" s="57"/>
      <c r="E6" s="40">
        <f>SUBTOTAL(5,E10:E41)</f>
        <v>0</v>
      </c>
      <c r="F6" s="40">
        <f>SUBTOTAL(5,F10:F41)</f>
        <v>1</v>
      </c>
      <c r="G6" s="40">
        <f>SUBTOTAL(5,G10:G41)</f>
        <v>0</v>
      </c>
      <c r="H6" s="37">
        <f>SUBTOTAL(5,H10:H41)</f>
        <v>1</v>
      </c>
      <c r="I6" s="40">
        <f>SUBTOTAL(5,I10:I41)</f>
        <v>1</v>
      </c>
      <c r="J6" s="37">
        <f>SUBTOTAL(5,J10:J41)</f>
        <v>0</v>
      </c>
      <c r="K6" s="57"/>
      <c r="L6" s="37">
        <f>SUBTOTAL(5,L10:L41)</f>
        <v>19</v>
      </c>
      <c r="M6" s="51"/>
      <c r="N6" s="40">
        <f>SUBTOTAL(5,N10:N41)</f>
        <v>0</v>
      </c>
      <c r="O6" s="40">
        <f>SUBTOTAL(5,O10:O41)</f>
        <v>0</v>
      </c>
      <c r="P6" s="40">
        <f>SUBTOTAL(5,P10:P41)</f>
        <v>0</v>
      </c>
      <c r="Q6" s="37">
        <f>SUBTOTAL(5,Q10:Q41)</f>
        <v>0</v>
      </c>
      <c r="R6" s="37">
        <f>SUBTOTAL(5,R10:R41)</f>
        <v>47</v>
      </c>
      <c r="S6" s="37">
        <f>SUBTOTAL(5,S10:S41)</f>
        <v>158</v>
      </c>
      <c r="T6" s="37">
        <f>SUBTOTAL(5,T10:T41)</f>
        <v>0</v>
      </c>
      <c r="U6" s="37">
        <f>SUBTOTAL(5,U10:U41)</f>
        <v>0</v>
      </c>
      <c r="V6" s="57"/>
      <c r="W6" s="37">
        <f>SUBTOTAL(5,W10:W41)</f>
        <v>1</v>
      </c>
      <c r="X6" s="40">
        <f>SUBTOTAL(5,X10:X41)</f>
        <v>0</v>
      </c>
      <c r="Y6" s="40">
        <f>SUBTOTAL(5,Y10:Y41)</f>
        <v>0</v>
      </c>
      <c r="Z6" s="40">
        <f>SUBTOTAL(5,Z10:Z41)</f>
        <v>0</v>
      </c>
      <c r="AA6" s="57"/>
      <c r="AB6" s="37">
        <f>SUBTOTAL(5,AB10:AB41)</f>
        <v>0</v>
      </c>
      <c r="AC6" s="37">
        <f>SUBTOTAL(5,AC10:AC41)</f>
        <v>0</v>
      </c>
      <c r="AD6" s="209">
        <f>SUBTOTAL(5,AD10:AD41)</f>
        <v>1</v>
      </c>
      <c r="AE6" s="40">
        <f>SUBTOTAL(5,AE10:AE41)</f>
        <v>0</v>
      </c>
      <c r="AF6" s="40">
        <f>SUBTOTAL(5,AF10:AF41)</f>
        <v>0</v>
      </c>
      <c r="AG6" s="40">
        <f>SUBTOTAL(5,AG10:AG41)</f>
        <v>0</v>
      </c>
      <c r="AH6" s="37">
        <f>SUBTOTAL(5,AH10:AH41)</f>
        <v>1</v>
      </c>
      <c r="AI6" s="57"/>
      <c r="AJ6" s="40">
        <f>SUBTOTAL(5,AJ10:AJ41)</f>
        <v>0</v>
      </c>
      <c r="AK6" s="40">
        <f>SUBTOTAL(5,AK10:AK41)</f>
        <v>0</v>
      </c>
      <c r="AL6" s="40">
        <f>SUBTOTAL(5,AL10:AL41)</f>
        <v>0</v>
      </c>
      <c r="AM6" s="40">
        <f>SUBTOTAL(5,AM10:AM41)</f>
        <v>0</v>
      </c>
      <c r="AN6" s="37">
        <f>SUBTOTAL(5,AN10:AN41)</f>
        <v>1</v>
      </c>
      <c r="AO6" s="37">
        <f>SUBTOTAL(5,AO10:AO41)</f>
        <v>5</v>
      </c>
      <c r="AP6" s="90"/>
      <c r="AQ6" s="37">
        <f>SUBTOTAL(5,AQ10:AQ41)</f>
        <v>1</v>
      </c>
      <c r="AR6" s="40">
        <f>SUBTOTAL(5,AR10:AR41)</f>
        <v>0</v>
      </c>
      <c r="AS6" s="40">
        <f>SUBTOTAL(5,AS10:AS41)</f>
        <v>0</v>
      </c>
      <c r="AT6" s="40">
        <f>SUBTOTAL(5,AT10:AT41)</f>
        <v>0</v>
      </c>
      <c r="AU6" s="40">
        <f>SUBTOTAL(5,AU10:AU41)</f>
        <v>0</v>
      </c>
      <c r="AV6" s="40">
        <f>SUBTOTAL(5,AV10:AV41)</f>
        <v>0</v>
      </c>
      <c r="AW6" s="40">
        <f>SUBTOTAL(5,AW10:AW41)</f>
        <v>0</v>
      </c>
      <c r="AX6" s="90"/>
      <c r="AY6" s="37">
        <f>SUBTOTAL(5,AY10:AY41)</f>
        <v>1</v>
      </c>
      <c r="AZ6" s="40">
        <f>SUBTOTAL(5,AZ10:AZ41)</f>
        <v>0</v>
      </c>
      <c r="BA6" s="40">
        <f>SUBTOTAL(5,BA10:BA41)</f>
        <v>0</v>
      </c>
      <c r="BB6" s="40">
        <f>SUBTOTAL(5,BB10:BB41)</f>
        <v>0</v>
      </c>
      <c r="BC6" s="40">
        <f>SUBTOTAL(5,BC10:BC41)</f>
        <v>0</v>
      </c>
      <c r="BD6" s="40">
        <f>SUBTOTAL(5,BD10:BD41)</f>
        <v>0</v>
      </c>
      <c r="BE6" s="40">
        <f>SUBTOTAL(5,BE10:BE41)</f>
        <v>0</v>
      </c>
      <c r="BF6" s="37">
        <f>SUBTOTAL(5,BF10:BF41)</f>
        <v>1</v>
      </c>
      <c r="BG6" s="40">
        <f>SUBTOTAL(5,BG10:BG41)</f>
        <v>0</v>
      </c>
      <c r="BH6" s="40">
        <f>SUBTOTAL(5,BH10:BH41)</f>
        <v>0</v>
      </c>
      <c r="BI6" s="40">
        <f>SUBTOTAL(5,BI10:BI41)</f>
        <v>0</v>
      </c>
      <c r="BJ6" s="40">
        <f>SUBTOTAL(5,BJ10:BJ41)</f>
        <v>0</v>
      </c>
      <c r="BK6" s="40">
        <f>SUBTOTAL(5,BK10:BK41)</f>
        <v>0</v>
      </c>
      <c r="BL6" s="40">
        <f>SUBTOTAL(5,BL10:BL41)</f>
        <v>0</v>
      </c>
      <c r="BM6" s="40">
        <f>SUBTOTAL(5,BM10:BM41)</f>
        <v>0</v>
      </c>
      <c r="BN6" s="40">
        <f>SUBTOTAL(5,BN10:BN41)</f>
        <v>0</v>
      </c>
      <c r="BO6" s="37">
        <f>SUBTOTAL(5,BO10:BO41)</f>
        <v>0</v>
      </c>
      <c r="BP6" s="37">
        <f>SUBTOTAL(5,BP10:BP41)</f>
        <v>0</v>
      </c>
      <c r="BQ6" s="37">
        <f>SUBTOTAL(5,BQ10:BQ41)</f>
        <v>0</v>
      </c>
      <c r="BR6" s="37">
        <f>SUBTOTAL(5,BR10:BR41)</f>
        <v>0</v>
      </c>
      <c r="BS6" s="37">
        <f>SUBTOTAL(5,BS10:BS41)</f>
        <v>0</v>
      </c>
      <c r="BT6" s="110">
        <f>SUBTOTAL(5,BT10:BT41)</f>
        <v>0</v>
      </c>
      <c r="BU6" s="199">
        <f>SUBTOTAL(5,BU10:BU41)</f>
        <v>0</v>
      </c>
      <c r="BV6" s="199">
        <f>SUBTOTAL(5,BV10:BV41)</f>
        <v>0</v>
      </c>
      <c r="BW6" s="199">
        <f>SUBTOTAL(5,BW10:BW41)</f>
        <v>0</v>
      </c>
      <c r="BX6" s="199">
        <f>SUBTOTAL(5,BX10:BX41)</f>
        <v>0</v>
      </c>
      <c r="BY6" s="199">
        <f>SUBTOTAL(5,BY10:BY41)</f>
        <v>0</v>
      </c>
      <c r="BZ6" s="199">
        <f>SUBTOTAL(5,BZ10:BZ41)</f>
        <v>0</v>
      </c>
      <c r="CA6" s="199">
        <f>SUBTOTAL(5,CA10:CA41)</f>
        <v>0</v>
      </c>
      <c r="CB6" s="264">
        <f>SUBTOTAL(5,CB10:CB41)</f>
        <v>0</v>
      </c>
      <c r="CC6" s="314"/>
      <c r="CD6" s="57"/>
      <c r="CE6" s="37">
        <f>SUBTOTAL(5,CE10:CE41)</f>
        <v>1</v>
      </c>
      <c r="CF6" s="40">
        <f>SUBTOTAL(5,CF10:CF41)</f>
        <v>0</v>
      </c>
      <c r="CG6" s="40">
        <f>SUBTOTAL(5,CG10:CG41)</f>
        <v>0</v>
      </c>
      <c r="CH6" s="40">
        <f>SUBTOTAL(5,CH10:CH41)</f>
        <v>0</v>
      </c>
      <c r="CI6" s="40">
        <f>SUBTOTAL(5,CI10:CI41)</f>
        <v>0</v>
      </c>
      <c r="CJ6" s="40">
        <f>SUBTOTAL(5,CJ10:CJ41)</f>
        <v>0</v>
      </c>
      <c r="CK6" s="37">
        <f>SUBTOTAL(5,CK10:CK41)</f>
        <v>0</v>
      </c>
      <c r="CL6" s="37">
        <f>SUBTOTAL(5,CL10:CL41)</f>
        <v>0</v>
      </c>
      <c r="CM6" s="110">
        <f>SUBTOTAL(5,CM10:CM41)</f>
        <v>0</v>
      </c>
      <c r="CN6" s="40">
        <f>SUBTOTAL(5,CN10:CN41)</f>
        <v>0</v>
      </c>
      <c r="CO6" s="237">
        <f>SUBTOTAL(5,CO10:CO41)</f>
        <v>0</v>
      </c>
      <c r="CP6" s="37">
        <f>SUBTOTAL(5,CP10:CP41)</f>
        <v>0</v>
      </c>
      <c r="CQ6" s="37">
        <f>SUBTOTAL(5,CQ10:CQ41)</f>
        <v>0</v>
      </c>
      <c r="CR6" s="37">
        <f>SUBTOTAL(5,CR10:CR41)</f>
        <v>0</v>
      </c>
      <c r="CS6" s="37">
        <f>SUBTOTAL(5,CS10:CS41)</f>
        <v>0</v>
      </c>
      <c r="CT6" s="110">
        <f>SUBTOTAL(5,CT10:CT41)</f>
        <v>0</v>
      </c>
      <c r="CU6" s="37">
        <f>SUBTOTAL(5,CU10:CU41)</f>
        <v>0</v>
      </c>
      <c r="CV6" s="37">
        <f>SUBTOTAL(5,CV10:CV41)</f>
        <v>1</v>
      </c>
      <c r="CW6" s="110">
        <f>SUBTOTAL(5,CW10:CW41)</f>
        <v>0</v>
      </c>
      <c r="CX6" s="37">
        <f>SUBTOTAL(5,CX10:CX41)</f>
        <v>0</v>
      </c>
      <c r="CY6" s="37">
        <f>SUBTOTAL(5,CY10:CY41)</f>
        <v>0</v>
      </c>
      <c r="CZ6" s="37">
        <f>SUBTOTAL(5,CZ10:CZ41)</f>
        <v>0</v>
      </c>
      <c r="DA6" s="37">
        <f>SUBTOTAL(5,DA10:DA41)</f>
        <v>0</v>
      </c>
      <c r="DB6" s="37">
        <f>SUBTOTAL(5,DB10:DB41)</f>
        <v>0</v>
      </c>
      <c r="DC6" s="110">
        <f>SUBTOTAL(5,DC10:DC41)</f>
        <v>0</v>
      </c>
      <c r="DD6" s="37">
        <f>SUBTOTAL(5,DD10:DD41)</f>
        <v>0</v>
      </c>
      <c r="DE6" s="37">
        <f>SUBTOTAL(5,DE10:DE41)</f>
        <v>0</v>
      </c>
      <c r="DF6" s="37">
        <f>SUBTOTAL(5,DF10:DF41)</f>
        <v>0</v>
      </c>
      <c r="DG6" s="37">
        <f>SUBTOTAL(5,DG10:DG41)</f>
        <v>0</v>
      </c>
      <c r="DH6" s="37">
        <f>SUBTOTAL(5,DH10:DH41)</f>
        <v>0</v>
      </c>
      <c r="DI6" s="37">
        <f>SUBTOTAL(5,DI10:DI41)</f>
        <v>0</v>
      </c>
      <c r="DJ6" s="110">
        <f>SUBTOTAL(5,DJ10:DJ41)</f>
        <v>0</v>
      </c>
      <c r="DK6" s="37">
        <f>SUBTOTAL(5,DK10:DK41)</f>
        <v>0</v>
      </c>
      <c r="DL6" s="37">
        <f>SUBTOTAL(5,DL10:DL41)</f>
        <v>0</v>
      </c>
      <c r="DM6" s="37">
        <f>SUBTOTAL(5,DM10:DM41)</f>
        <v>0</v>
      </c>
      <c r="DN6" s="37">
        <f>SUBTOTAL(5,DN10:DN41)</f>
        <v>0</v>
      </c>
      <c r="DO6" s="37">
        <f>SUBTOTAL(5,DO10:DO41)</f>
        <v>0</v>
      </c>
      <c r="DP6" s="37">
        <f>SUBTOTAL(5,DP10:DP41)</f>
        <v>0</v>
      </c>
      <c r="DQ6" s="39" t="s">
        <v>260</v>
      </c>
    </row>
    <row r="7" spans="1:121" s="39" customFormat="1" ht="15.75">
      <c r="A7" s="38" t="s">
        <v>165</v>
      </c>
      <c r="B7" s="63"/>
      <c r="C7" s="37">
        <f>SUBTOTAL(4,C10:C41)</f>
        <v>2</v>
      </c>
      <c r="D7" s="57"/>
      <c r="E7" s="40">
        <f>SUBTOTAL(4,E10:E41)</f>
        <v>0</v>
      </c>
      <c r="F7" s="40">
        <f>SUBTOTAL(4,F10:F41)</f>
        <v>1</v>
      </c>
      <c r="G7" s="40">
        <f>SUBTOTAL(4,G10:G41)</f>
        <v>0</v>
      </c>
      <c r="H7" s="37">
        <f>SUBTOTAL(4,H10:H41)</f>
        <v>1</v>
      </c>
      <c r="I7" s="40">
        <f>SUBTOTAL(4,I10:I41)</f>
        <v>1</v>
      </c>
      <c r="J7" s="37">
        <f>SUBTOTAL(4,J10:J41)</f>
        <v>1</v>
      </c>
      <c r="K7" s="57"/>
      <c r="L7" s="37">
        <f>SUBTOTAL(4,L10:L41)</f>
        <v>29</v>
      </c>
      <c r="M7" s="51"/>
      <c r="N7" s="40">
        <f>SUBTOTAL(4,N10:N41)</f>
        <v>1</v>
      </c>
      <c r="O7" s="40">
        <f>SUBTOTAL(4,O10:O41)</f>
        <v>1</v>
      </c>
      <c r="P7" s="40">
        <f>SUBTOTAL(4,P10:P41)</f>
        <v>1</v>
      </c>
      <c r="Q7" s="37">
        <f>SUBTOTAL(4,Q10:Q41)</f>
        <v>1</v>
      </c>
      <c r="R7" s="37">
        <f>SUBTOTAL(4,R10:R41)</f>
        <v>100</v>
      </c>
      <c r="S7" s="37">
        <f>SUBTOTAL(4,S10:S41)</f>
        <v>193</v>
      </c>
      <c r="T7" s="37">
        <f>SUBTOTAL(4,T10:T41)</f>
        <v>1</v>
      </c>
      <c r="U7" s="37">
        <f>SUBTOTAL(4,U10:U41)</f>
        <v>1</v>
      </c>
      <c r="V7" s="57"/>
      <c r="W7" s="37">
        <f>SUBTOTAL(4,W10:W41)</f>
        <v>3</v>
      </c>
      <c r="X7" s="40">
        <f>SUBTOTAL(4,X10:X41)</f>
        <v>1</v>
      </c>
      <c r="Y7" s="40">
        <f>SUBTOTAL(4,Y10:Y41)</f>
        <v>1</v>
      </c>
      <c r="Z7" s="40">
        <f>SUBTOTAL(4,Z10:Z41)</f>
        <v>1</v>
      </c>
      <c r="AA7" s="57"/>
      <c r="AB7" s="37">
        <f>SUBTOTAL(4,AB10:AB41)</f>
        <v>1</v>
      </c>
      <c r="AC7" s="37">
        <f>SUBTOTAL(4,AC10:AC41)</f>
        <v>5</v>
      </c>
      <c r="AD7" s="209">
        <f>SUBTOTAL(4,AD10:AD41)</f>
        <v>3</v>
      </c>
      <c r="AE7" s="40">
        <f>SUBTOTAL(4,AE10:AE41)</f>
        <v>1</v>
      </c>
      <c r="AF7" s="40">
        <f>SUBTOTAL(4,AF10:AF41)</f>
        <v>1</v>
      </c>
      <c r="AG7" s="40">
        <f>SUBTOTAL(4,AG10:AG41)</f>
        <v>1</v>
      </c>
      <c r="AH7" s="37">
        <f>SUBTOTAL(4,AH10:AH41)</f>
        <v>20</v>
      </c>
      <c r="AI7" s="57"/>
      <c r="AJ7" s="40">
        <f>SUBTOTAL(4,AJ10:AJ41)</f>
        <v>1</v>
      </c>
      <c r="AK7" s="40">
        <f>SUBTOTAL(4,AK10:AK41)</f>
        <v>1</v>
      </c>
      <c r="AL7" s="40">
        <f>SUBTOTAL(4,AL10:AL41)</f>
        <v>1</v>
      </c>
      <c r="AM7" s="40">
        <f>SUBTOTAL(4,AM10:AM41)</f>
        <v>1</v>
      </c>
      <c r="AN7" s="37">
        <f>SUBTOTAL(4,AN10:AN41)</f>
        <v>120</v>
      </c>
      <c r="AO7" s="37">
        <f>SUBTOTAL(4,AO10:AO41)</f>
        <v>150</v>
      </c>
      <c r="AP7" s="90"/>
      <c r="AQ7" s="37">
        <f>SUBTOTAL(4,AQ10:AQ41)</f>
        <v>7</v>
      </c>
      <c r="AR7" s="40">
        <f>SUBTOTAL(4,AR10:AR41)</f>
        <v>1</v>
      </c>
      <c r="AS7" s="40">
        <f>SUBTOTAL(4,AS10:AS41)</f>
        <v>1</v>
      </c>
      <c r="AT7" s="40">
        <f>SUBTOTAL(4,AT10:AT41)</f>
        <v>1</v>
      </c>
      <c r="AU7" s="40">
        <f>SUBTOTAL(4,AU10:AU41)</f>
        <v>0</v>
      </c>
      <c r="AV7" s="40">
        <f>SUBTOTAL(4,AV10:AV41)</f>
        <v>1</v>
      </c>
      <c r="AW7" s="40">
        <f>SUBTOTAL(4,AW10:AW41)</f>
        <v>0</v>
      </c>
      <c r="AX7" s="90"/>
      <c r="AY7" s="37">
        <f>SUBTOTAL(4,AY10:AY41)</f>
        <v>5</v>
      </c>
      <c r="AZ7" s="40">
        <f>SUBTOTAL(4,AZ10:AZ41)</f>
        <v>1</v>
      </c>
      <c r="BA7" s="40">
        <f>SUBTOTAL(4,BA10:BA41)</f>
        <v>1</v>
      </c>
      <c r="BB7" s="40">
        <f>SUBTOTAL(4,BB10:BB41)</f>
        <v>1</v>
      </c>
      <c r="BC7" s="40">
        <f>SUBTOTAL(4,BC10:BC41)</f>
        <v>1</v>
      </c>
      <c r="BD7" s="40">
        <f>SUBTOTAL(4,BD10:BD41)</f>
        <v>1</v>
      </c>
      <c r="BE7" s="40">
        <f>SUBTOTAL(4,BE10:BE41)</f>
        <v>0</v>
      </c>
      <c r="BF7" s="37">
        <f>SUBTOTAL(4,BF10:BF41)</f>
        <v>8</v>
      </c>
      <c r="BG7" s="40">
        <f>SUBTOTAL(4,BG10:BG41)</f>
        <v>1</v>
      </c>
      <c r="BH7" s="40">
        <f>SUBTOTAL(4,BH10:BH41)</f>
        <v>1</v>
      </c>
      <c r="BI7" s="40">
        <f>SUBTOTAL(4,BI10:BI41)</f>
        <v>1</v>
      </c>
      <c r="BJ7" s="40">
        <f>SUBTOTAL(4,BJ10:BJ41)</f>
        <v>1</v>
      </c>
      <c r="BK7" s="40">
        <f>SUBTOTAL(4,BK10:BK41)</f>
        <v>1</v>
      </c>
      <c r="BL7" s="40">
        <f>SUBTOTAL(4,BL10:BL41)</f>
        <v>1</v>
      </c>
      <c r="BM7" s="40">
        <f>SUBTOTAL(4,BM10:BM41)</f>
        <v>1</v>
      </c>
      <c r="BN7" s="40">
        <f>SUBTOTAL(4,BN10:BN41)</f>
        <v>1</v>
      </c>
      <c r="BO7" s="37">
        <f>SUBTOTAL(4,BO10:BO41)</f>
        <v>0</v>
      </c>
      <c r="BP7" s="37">
        <f>SUBTOTAL(4,BP10:BP41)</f>
        <v>1</v>
      </c>
      <c r="BQ7" s="37">
        <f>SUBTOTAL(4,BQ10:BQ41)</f>
        <v>1</v>
      </c>
      <c r="BR7" s="37">
        <f>SUBTOTAL(4,BR10:BR41)</f>
        <v>1</v>
      </c>
      <c r="BS7" s="37">
        <f>SUBTOTAL(4,BS10:BS41)</f>
        <v>1</v>
      </c>
      <c r="BT7" s="110">
        <f>SUBTOTAL(4,BT10:BT41)</f>
        <v>1</v>
      </c>
      <c r="BU7" s="199">
        <f>SUBTOTAL(4,BU10:BU41)</f>
        <v>1</v>
      </c>
      <c r="BV7" s="199">
        <f>SUBTOTAL(4,BV10:BV41)</f>
        <v>1</v>
      </c>
      <c r="BW7" s="199">
        <f>SUBTOTAL(4,BW10:BW41)</f>
        <v>1</v>
      </c>
      <c r="BX7" s="199">
        <f>SUBTOTAL(4,BX10:BX41)</f>
        <v>1</v>
      </c>
      <c r="BY7" s="199">
        <f>SUBTOTAL(4,BY10:BY41)</f>
        <v>0</v>
      </c>
      <c r="BZ7" s="199">
        <f>SUBTOTAL(4,BZ10:BZ41)</f>
        <v>1</v>
      </c>
      <c r="CA7" s="199">
        <f>SUBTOTAL(4,CA10:CA41)</f>
        <v>1</v>
      </c>
      <c r="CB7" s="264">
        <f>SUBTOTAL(4,CB10:CB41)</f>
        <v>1</v>
      </c>
      <c r="CC7" s="314"/>
      <c r="CD7" s="57"/>
      <c r="CE7" s="37">
        <f>SUBTOTAL(4,CE10:CE41)</f>
        <v>4</v>
      </c>
      <c r="CF7" s="40">
        <f>SUBTOTAL(4,CF10:CF41)</f>
        <v>1</v>
      </c>
      <c r="CG7" s="40">
        <f>SUBTOTAL(4,CG10:CG41)</f>
        <v>1</v>
      </c>
      <c r="CH7" s="40">
        <f>SUBTOTAL(4,CH10:CH41)</f>
        <v>1</v>
      </c>
      <c r="CI7" s="40">
        <f>SUBTOTAL(4,CI10:CI41)</f>
        <v>1</v>
      </c>
      <c r="CJ7" s="40">
        <f>SUBTOTAL(4,CJ10:CJ41)</f>
        <v>0</v>
      </c>
      <c r="CK7" s="37">
        <f>SUBTOTAL(4,CK10:CK41)</f>
        <v>1</v>
      </c>
      <c r="CL7" s="37">
        <f>SUBTOTAL(4,CL10:CL41)</f>
        <v>1</v>
      </c>
      <c r="CM7" s="110">
        <f>SUBTOTAL(4,CM10:CM41)</f>
        <v>1</v>
      </c>
      <c r="CN7" s="40">
        <f>SUBTOTAL(4,CN10:CN41)</f>
        <v>1</v>
      </c>
      <c r="CO7" s="237">
        <f>SUBTOTAL(4,CO10:CO41)</f>
        <v>0</v>
      </c>
      <c r="CP7" s="37">
        <f>SUBTOTAL(4,CP10:CP41)</f>
        <v>1</v>
      </c>
      <c r="CQ7" s="37">
        <f>SUBTOTAL(4,CQ10:CQ41)</f>
        <v>2</v>
      </c>
      <c r="CR7" s="37">
        <f>SUBTOTAL(4,CR10:CR41)</f>
        <v>1</v>
      </c>
      <c r="CS7" s="37">
        <f>SUBTOTAL(4,CS10:CS41)</f>
        <v>1</v>
      </c>
      <c r="CT7" s="110">
        <f>SUBTOTAL(4,CT10:CT41)</f>
        <v>1</v>
      </c>
      <c r="CU7" s="37">
        <f>SUBTOTAL(4,CU10:CU41)</f>
        <v>1</v>
      </c>
      <c r="CV7" s="37">
        <f>SUBTOTAL(4,CV10:CV41)</f>
        <v>12</v>
      </c>
      <c r="CW7" s="110">
        <f>SUBTOTAL(4,CW10:CW41)</f>
        <v>1</v>
      </c>
      <c r="CX7" s="37">
        <f>SUBTOTAL(4,CX10:CX41)</f>
        <v>4</v>
      </c>
      <c r="CY7" s="37">
        <f>SUBTOTAL(4,CY10:CY41)</f>
        <v>4</v>
      </c>
      <c r="CZ7" s="37">
        <f>SUBTOTAL(4,CZ10:CZ41)</f>
        <v>4</v>
      </c>
      <c r="DA7" s="37">
        <f>SUBTOTAL(4,DA10:DA41)</f>
        <v>2</v>
      </c>
      <c r="DB7" s="37">
        <f>SUBTOTAL(4,DB10:DB41)</f>
        <v>4</v>
      </c>
      <c r="DC7" s="110">
        <f>SUBTOTAL(4,DC10:DC41)</f>
        <v>4</v>
      </c>
      <c r="DD7" s="37">
        <f>SUBTOTAL(4,DD10:DD41)</f>
        <v>5</v>
      </c>
      <c r="DE7" s="37">
        <f>SUBTOTAL(4,DE10:DE41)</f>
        <v>4</v>
      </c>
      <c r="DF7" s="37">
        <f>SUBTOTAL(4,DF10:DF41)</f>
        <v>4</v>
      </c>
      <c r="DG7" s="37">
        <f>SUBTOTAL(4,DG10:DG41)</f>
        <v>4</v>
      </c>
      <c r="DH7" s="37">
        <f>SUBTOTAL(4,DH10:DH41)</f>
        <v>4</v>
      </c>
      <c r="DI7" s="37">
        <f>SUBTOTAL(4,DI10:DI41)</f>
        <v>4</v>
      </c>
      <c r="DJ7" s="110">
        <f>SUBTOTAL(4,DJ10:DJ41)</f>
        <v>4</v>
      </c>
      <c r="DK7" s="37">
        <f>SUBTOTAL(4,DK10:DK41)</f>
        <v>0</v>
      </c>
      <c r="DL7" s="37">
        <f>SUBTOTAL(4,DL10:DL41)</f>
        <v>1</v>
      </c>
      <c r="DM7" s="37">
        <f>SUBTOTAL(4,DM10:DM41)</f>
        <v>1</v>
      </c>
      <c r="DN7" s="37">
        <f>SUBTOTAL(4,DN10:DN41)</f>
        <v>1</v>
      </c>
      <c r="DO7" s="37">
        <f>SUBTOTAL(4,DO10:DO41)</f>
        <v>1</v>
      </c>
      <c r="DP7" s="37">
        <f>SUBTOTAL(4,DP10:DP41)</f>
        <v>1</v>
      </c>
      <c r="DQ7" s="39" t="s">
        <v>261</v>
      </c>
    </row>
    <row r="8" spans="1:120" s="119" customFormat="1" ht="11.25">
      <c r="A8" s="119" t="s">
        <v>166</v>
      </c>
      <c r="B8" s="120"/>
      <c r="C8" s="121"/>
      <c r="D8" s="122"/>
      <c r="E8" s="123">
        <f>SUBTOTAL(7,E10:E41)</f>
        <v>0</v>
      </c>
      <c r="F8" s="123">
        <f>SUBTOTAL(7,F10:F41)</f>
        <v>0</v>
      </c>
      <c r="G8" s="123">
        <f>SUBTOTAL(7,G10:G41)</f>
        <v>0</v>
      </c>
      <c r="H8" s="124">
        <f>SUBTOTAL(7,H10:H41)</f>
        <v>0</v>
      </c>
      <c r="I8" s="123">
        <f>SUBTOTAL(7,I10:I41)</f>
        <v>0</v>
      </c>
      <c r="J8" s="124">
        <f>SUBTOTAL(7,J10:J41)</f>
        <v>0.508000508000762</v>
      </c>
      <c r="K8" s="125"/>
      <c r="L8" s="124">
        <f>SUBTOTAL(7,L10:L41)</f>
        <v>2.4212322464806744</v>
      </c>
      <c r="M8" s="126"/>
      <c r="N8" s="123">
        <f>SUBTOTAL(7,N10:N41)</f>
        <v>0.5058794110206737</v>
      </c>
      <c r="O8" s="123">
        <f>SUBTOTAL(7,O10:O41)</f>
        <v>0.48637345711392005</v>
      </c>
      <c r="P8" s="123">
        <f>SUBTOTAL(7,P10:P41)</f>
        <v>0.30053715351876426</v>
      </c>
      <c r="Q8" s="124">
        <f>SUBTOTAL(7,Q10:Q41)</f>
        <v>0.3407771005482389</v>
      </c>
      <c r="R8" s="124">
        <f>SUBTOTAL(7,R10:R41)</f>
        <v>13.634135659161288</v>
      </c>
      <c r="S8" s="124">
        <f>SUBTOTAL(7,S10:S41)</f>
        <v>9.994768746641958</v>
      </c>
      <c r="T8" s="124">
        <f>SUBTOTAL(7,T10:T41)</f>
        <v>0.2537081317024625</v>
      </c>
      <c r="U8" s="124">
        <f>SUBTOTAL(7,U10:U41)</f>
        <v>0.25788071477756375</v>
      </c>
      <c r="V8" s="125"/>
      <c r="W8" s="124"/>
      <c r="X8" s="123">
        <f>SUBTOTAL(7,X10:X41)</f>
        <v>0.49899091723584604</v>
      </c>
      <c r="Y8" s="123">
        <f>SUBTOTAL(7,Y10:Y41)</f>
        <v>0.508000508000762</v>
      </c>
      <c r="Z8" s="123">
        <f>SUBTOTAL(7,Z10:Z41)</f>
        <v>0.29614458108029906</v>
      </c>
      <c r="AA8" s="125"/>
      <c r="AB8" s="124">
        <f>SUBTOTAL(7,AB10:AB41)</f>
        <v>0.5070073486774164</v>
      </c>
      <c r="AC8" s="124">
        <f>SUBTOTAL(7,AC10:AC41)</f>
        <v>1.606828102730388</v>
      </c>
      <c r="AD8" s="124"/>
      <c r="AE8" s="123">
        <f>SUBTOTAL(7,AE10:AE41)</f>
        <v>0.41403933560541256</v>
      </c>
      <c r="AF8" s="123">
        <f>SUBTOTAL(7,AF10:AF41)</f>
        <v>0.2581988897471611</v>
      </c>
      <c r="AG8" s="123">
        <f>SUBTOTAL(7,AG10:AG41)</f>
        <v>0.3518657752744984</v>
      </c>
      <c r="AH8" s="124"/>
      <c r="AI8" s="125"/>
      <c r="AJ8" s="123">
        <f>SUBTOTAL(7,AJ10:AJ41)</f>
        <v>0.466091599699399</v>
      </c>
      <c r="AK8" s="123">
        <f>SUBTOTAL(7,AK10:AK41)</f>
        <v>0.3457459036417604</v>
      </c>
      <c r="AL8" s="123">
        <f>SUBTOTAL(7,AL10:AL41)</f>
        <v>0.4301830671520764</v>
      </c>
      <c r="AM8" s="123">
        <f>SUBTOTAL(7,AM10:AM41)</f>
        <v>0.47946330148538413</v>
      </c>
      <c r="AN8" s="124">
        <f>SUBTOTAL(7,AN10:AN41)</f>
        <v>23.731021378385208</v>
      </c>
      <c r="AO8" s="124">
        <f>SUBTOTAL(7,AO10:AO41)</f>
        <v>28.748744713128698</v>
      </c>
      <c r="AP8" s="127"/>
      <c r="AQ8" s="124"/>
      <c r="AR8" s="124"/>
      <c r="AS8" s="124"/>
      <c r="AT8" s="124"/>
      <c r="AU8" s="124"/>
      <c r="AV8" s="124"/>
      <c r="AW8" s="124"/>
      <c r="AX8" s="124"/>
      <c r="AY8" s="124"/>
      <c r="AZ8" s="123">
        <f>SUBTOTAL(7,AZ10:AZ41)</f>
        <v>0.5066228051190221</v>
      </c>
      <c r="BA8" s="123">
        <f>SUBTOTAL(7,BA10:BA41)</f>
        <v>0.33166247903553997</v>
      </c>
      <c r="BB8" s="123">
        <f>SUBTOTAL(7,BB10:BB41)</f>
        <v>0.3741657386773941</v>
      </c>
      <c r="BC8" s="123">
        <f>SUBTOTAL(7,BC10:BC41)</f>
        <v>0.27688746209726917</v>
      </c>
      <c r="BD8" s="123">
        <f>SUBTOTAL(7,BD10:BD41)</f>
        <v>0.408248290463863</v>
      </c>
      <c r="BE8" s="123">
        <f>SUBTOTAL(7,BE10:BE41)</f>
        <v>0</v>
      </c>
      <c r="BF8" s="124">
        <f>SUBTOTAL(7,BF10:BF41)</f>
        <v>2.296674257198474</v>
      </c>
      <c r="BG8" s="123">
        <f>SUBTOTAL(7,BG10:BG41)</f>
        <v>0.30512857662936466</v>
      </c>
      <c r="BH8" s="123">
        <f>SUBTOTAL(7,BH10:BH41)</f>
        <v>0.3457459036417604</v>
      </c>
      <c r="BI8" s="123">
        <f>SUBTOTAL(7,BI10:BI41)</f>
        <v>0.3790490217894517</v>
      </c>
      <c r="BJ8" s="123">
        <f>SUBTOTAL(7,BJ10:BJ41)</f>
        <v>0.2537081317024624</v>
      </c>
      <c r="BK8" s="123">
        <f>SUBTOTAL(7,BK10:BK41)</f>
        <v>0.2537081317024624</v>
      </c>
      <c r="BL8" s="123">
        <f>SUBTOTAL(7,BL10:BL41)</f>
        <v>0.3790490217894517</v>
      </c>
      <c r="BM8" s="123">
        <f>SUBTOTAL(7,BM10:BM41)</f>
        <v>0.4301830671520764</v>
      </c>
      <c r="BN8" s="123">
        <f>SUBTOTAL(7,BN10:BN41)</f>
        <v>0.2537081317024624</v>
      </c>
      <c r="BO8" s="124">
        <f>SUBTOTAL(7,BO10:BO41)</f>
        <v>0</v>
      </c>
      <c r="BP8" s="124">
        <f>SUBTOTAL(7,BP10:BP41)</f>
        <v>0.37796447300922725</v>
      </c>
      <c r="BQ8" s="124">
        <f>SUBTOTAL(7,BQ10:BQ41)</f>
        <v>0.37796447300922725</v>
      </c>
      <c r="BR8" s="124">
        <f>SUBTOTAL(7,BR10:BR41)</f>
        <v>0.4879500364742666</v>
      </c>
      <c r="BS8" s="124">
        <f>SUBTOTAL(7,BS10:BS41)</f>
        <v>0.4879500364742666</v>
      </c>
      <c r="BT8" s="128">
        <f>SUBTOTAL(7,BT10:BT41)</f>
        <v>0.37796447300922725</v>
      </c>
      <c r="BU8" s="200">
        <f>SUBTOTAL(7,BU10:BU41)</f>
        <v>0.36890203262847354</v>
      </c>
      <c r="BV8" s="200">
        <f>SUBTOTAL(7,BV10:BV41)</f>
        <v>0.24593468841898236</v>
      </c>
      <c r="BW8" s="200">
        <f>SUBTOTAL(7,BW10:BW41)</f>
        <v>0.36890203262847354</v>
      </c>
      <c r="BX8" s="200">
        <f>SUBTOTAL(7,BX10:BX41)</f>
        <v>0.1767766952966369</v>
      </c>
      <c r="BY8" s="200">
        <f>SUBTOTAL(7,BY10:BY41)</f>
        <v>0</v>
      </c>
      <c r="BZ8" s="200">
        <f>SUBTOTAL(7,BZ10:BZ41)</f>
        <v>0.5040161287741853</v>
      </c>
      <c r="CA8" s="200">
        <f>SUBTOTAL(7,CA10:CA41)</f>
        <v>0.5070073486774164</v>
      </c>
      <c r="CB8" s="265">
        <f>SUBTOTAL(7,CB10:CB41)</f>
        <v>0.1767766952966369</v>
      </c>
      <c r="CC8" s="315"/>
      <c r="CD8" s="125"/>
      <c r="CE8" s="124"/>
      <c r="CF8" s="123">
        <f>SUBTOTAL(7,CF10:CF41)</f>
        <v>0.5040161287741853</v>
      </c>
      <c r="CG8" s="123">
        <f>SUBTOTAL(7,CG10:CG41)</f>
        <v>0.3360107525161235</v>
      </c>
      <c r="CH8" s="123">
        <f>SUBTOTAL(7,CH10:CH41)</f>
        <v>0.1767766952966369</v>
      </c>
      <c r="CI8" s="123">
        <f>SUBTOTAL(7,CI10:CI41)</f>
        <v>0.49899091723584604</v>
      </c>
      <c r="CJ8" s="123">
        <f>SUBTOTAL(7,CJ10:CJ41)</f>
        <v>0</v>
      </c>
      <c r="CK8" s="124">
        <f>SUBTOTAL(7,CK10:CK41)</f>
        <v>0.3360107525161235</v>
      </c>
      <c r="CL8" s="124">
        <f>SUBTOTAL(7,CL10:CL41)</f>
        <v>0.4803844614152614</v>
      </c>
      <c r="CM8" s="128">
        <f>SUBTOTAL(7,CM10:CM41)</f>
        <v>0.5007117441325405</v>
      </c>
      <c r="CN8" s="123">
        <f>SUBTOTAL(7,CN10:CN41)</f>
        <v>0.3360107525161235</v>
      </c>
      <c r="CO8" s="238">
        <f>SUBTOTAL(7,CO10:CO41)</f>
        <v>0</v>
      </c>
      <c r="CP8" s="124">
        <f>SUBTOTAL(7,CP10:CP41)</f>
        <v>0.18569533817705178</v>
      </c>
      <c r="CQ8" s="124">
        <f>SUBTOTAL(7,CQ10:CQ41)</f>
        <v>0.4411136823860458</v>
      </c>
      <c r="CR8" s="124">
        <f>SUBTOTAL(7,CR10:CR41)</f>
        <v>0.5085476277156078</v>
      </c>
      <c r="CS8" s="124">
        <f>SUBTOTAL(7,CS10:CS41)</f>
        <v>0.25788071477756375</v>
      </c>
      <c r="CT8" s="128">
        <f>SUBTOTAL(7,CT10:CT41)</f>
        <v>0.38442587221924474</v>
      </c>
      <c r="CU8" s="124">
        <f>SUBTOTAL(7,CU10:CU41)</f>
        <v>0.4982728791224398</v>
      </c>
      <c r="CV8" s="124">
        <f>SUBTOTAL(7,CV10:CV41)</f>
        <v>2.537466290981146</v>
      </c>
      <c r="CW8" s="128">
        <f>SUBTOTAL(7,CW10:CW41)</f>
        <v>0.5085476277156078</v>
      </c>
      <c r="CX8" s="124">
        <f>SUBTOTAL(7,CX10:CX41)</f>
        <v>0.8884337432408971</v>
      </c>
      <c r="CY8" s="124">
        <f>SUBTOTAL(7,CY10:CY41)</f>
        <v>1.2759141778533978</v>
      </c>
      <c r="CZ8" s="124">
        <f>SUBTOTAL(7,CZ10:CZ41)</f>
        <v>1.1158679538021428</v>
      </c>
      <c r="DA8" s="124">
        <f>SUBTOTAL(7,DA10:DA41)</f>
        <v>0.6525384675349823</v>
      </c>
      <c r="DB8" s="124">
        <f>SUBTOTAL(7,DB10:DB41)</f>
        <v>0.981687158630159</v>
      </c>
      <c r="DC8" s="128">
        <f>SUBTOTAL(7,DC10:DC41)</f>
        <v>1.0766335425511488</v>
      </c>
      <c r="DD8" s="124">
        <f>SUBTOTAL(7,DD10:DD41)</f>
        <v>1.6111381470973425</v>
      </c>
      <c r="DE8" s="124">
        <f>SUBTOTAL(7,DE10:DE41)</f>
        <v>1.4697898686766473</v>
      </c>
      <c r="DF8" s="124">
        <f>SUBTOTAL(7,DF10:DF41)</f>
        <v>1.5606036879899208</v>
      </c>
      <c r="DG8" s="124">
        <f>SUBTOTAL(7,DG10:DG41)</f>
        <v>1.3545026464923717</v>
      </c>
      <c r="DH8" s="124">
        <f>SUBTOTAL(7,DH10:DH41)</f>
        <v>0.9152604071537377</v>
      </c>
      <c r="DI8" s="124">
        <f>SUBTOTAL(7,DI10:DI41)</f>
        <v>1.20315445607008</v>
      </c>
      <c r="DJ8" s="128">
        <f>SUBTOTAL(7,DJ10:DJ41)</f>
        <v>0.970845158910856</v>
      </c>
      <c r="DK8" s="124">
        <f>SUBTOTAL(7,DK10:DK41)</f>
        <v>0</v>
      </c>
      <c r="DL8" s="124">
        <f>SUBTOTAL(7,DL10:DL41)</f>
        <v>0.5</v>
      </c>
      <c r="DM8" s="124">
        <f>SUBTOTAL(7,DM10:DM41)</f>
        <v>0.5</v>
      </c>
      <c r="DN8" s="124">
        <f>SUBTOTAL(7,DN10:DN41)</f>
        <v>0.33166247903553997</v>
      </c>
      <c r="DO8" s="124">
        <f>SUBTOTAL(7,DO10:DO41)</f>
        <v>0.4358898943540674</v>
      </c>
      <c r="DP8" s="124">
        <f>SUBTOTAL(7,DP10:DP41)</f>
        <v>0.4898979485566356</v>
      </c>
    </row>
    <row r="9" spans="1:121" s="1" customFormat="1" ht="15.75">
      <c r="A9" s="1" t="s">
        <v>167</v>
      </c>
      <c r="B9" s="60" t="s">
        <v>363</v>
      </c>
      <c r="C9" s="9" t="s">
        <v>198</v>
      </c>
      <c r="D9" s="68" t="s">
        <v>37</v>
      </c>
      <c r="E9" s="22" t="s">
        <v>362</v>
      </c>
      <c r="F9" s="22" t="s">
        <v>110</v>
      </c>
      <c r="G9" s="22" t="s">
        <v>111</v>
      </c>
      <c r="H9" s="1" t="s">
        <v>38</v>
      </c>
      <c r="I9" s="17" t="s">
        <v>112</v>
      </c>
      <c r="J9" s="1" t="s">
        <v>39</v>
      </c>
      <c r="K9" s="67" t="s">
        <v>197</v>
      </c>
      <c r="L9" s="1" t="s">
        <v>40</v>
      </c>
      <c r="M9" s="48" t="s">
        <v>149</v>
      </c>
      <c r="N9" s="22" t="s">
        <v>113</v>
      </c>
      <c r="O9" s="22" t="s">
        <v>114</v>
      </c>
      <c r="P9" s="22" t="s">
        <v>115</v>
      </c>
      <c r="Q9" s="1" t="s">
        <v>344</v>
      </c>
      <c r="R9" s="1" t="s">
        <v>41</v>
      </c>
      <c r="S9" s="1" t="s">
        <v>42</v>
      </c>
      <c r="T9" s="1" t="s">
        <v>43</v>
      </c>
      <c r="U9" s="1" t="s">
        <v>44</v>
      </c>
      <c r="V9" s="67" t="s">
        <v>186</v>
      </c>
      <c r="W9" s="1" t="s">
        <v>45</v>
      </c>
      <c r="X9" s="17" t="s">
        <v>116</v>
      </c>
      <c r="Y9" s="17" t="s">
        <v>117</v>
      </c>
      <c r="Z9" s="17" t="s">
        <v>118</v>
      </c>
      <c r="AA9" s="67" t="s">
        <v>271</v>
      </c>
      <c r="AB9" s="1" t="s">
        <v>46</v>
      </c>
      <c r="AC9" s="1" t="s">
        <v>47</v>
      </c>
      <c r="AD9" s="206" t="s">
        <v>48</v>
      </c>
      <c r="AE9" s="22" t="s">
        <v>119</v>
      </c>
      <c r="AF9" s="22" t="s">
        <v>280</v>
      </c>
      <c r="AG9" s="22" t="s">
        <v>281</v>
      </c>
      <c r="AH9" s="10" t="s">
        <v>49</v>
      </c>
      <c r="AI9" s="84" t="s">
        <v>200</v>
      </c>
      <c r="AJ9" s="22" t="s">
        <v>120</v>
      </c>
      <c r="AK9" s="22" t="s">
        <v>272</v>
      </c>
      <c r="AL9" s="22" t="s">
        <v>122</v>
      </c>
      <c r="AM9" s="22" t="s">
        <v>123</v>
      </c>
      <c r="AN9" s="1" t="s">
        <v>50</v>
      </c>
      <c r="AO9" s="1" t="s">
        <v>51</v>
      </c>
      <c r="AP9" s="87" t="s">
        <v>273</v>
      </c>
      <c r="AQ9" s="1" t="s">
        <v>201</v>
      </c>
      <c r="AR9" s="22" t="s">
        <v>132</v>
      </c>
      <c r="AS9" s="22" t="s">
        <v>133</v>
      </c>
      <c r="AT9" s="22" t="s">
        <v>134</v>
      </c>
      <c r="AU9" s="22" t="s">
        <v>135</v>
      </c>
      <c r="AV9" s="22" t="s">
        <v>136</v>
      </c>
      <c r="AW9" s="22" t="s">
        <v>137</v>
      </c>
      <c r="AX9" s="87" t="s">
        <v>274</v>
      </c>
      <c r="AY9" s="1" t="s">
        <v>202</v>
      </c>
      <c r="AZ9" s="22" t="s">
        <v>138</v>
      </c>
      <c r="BA9" s="22" t="s">
        <v>139</v>
      </c>
      <c r="BB9" s="22" t="s">
        <v>140</v>
      </c>
      <c r="BC9" s="22" t="s">
        <v>141</v>
      </c>
      <c r="BD9" s="22" t="s">
        <v>142</v>
      </c>
      <c r="BE9" s="22" t="s">
        <v>143</v>
      </c>
      <c r="BF9" s="10" t="s">
        <v>52</v>
      </c>
      <c r="BG9" s="22" t="s">
        <v>124</v>
      </c>
      <c r="BH9" s="22" t="s">
        <v>125</v>
      </c>
      <c r="BI9" s="22" t="s">
        <v>126</v>
      </c>
      <c r="BJ9" s="22" t="s">
        <v>127</v>
      </c>
      <c r="BK9" s="22" t="s">
        <v>128</v>
      </c>
      <c r="BL9" s="22" t="s">
        <v>129</v>
      </c>
      <c r="BM9" s="22" t="s">
        <v>130</v>
      </c>
      <c r="BN9" s="22" t="s">
        <v>131</v>
      </c>
      <c r="BO9" s="1" t="s">
        <v>53</v>
      </c>
      <c r="BP9" s="1" t="s">
        <v>54</v>
      </c>
      <c r="BQ9" s="1" t="s">
        <v>55</v>
      </c>
      <c r="BR9" s="1" t="s">
        <v>56</v>
      </c>
      <c r="BS9" s="1" t="s">
        <v>57</v>
      </c>
      <c r="BT9" s="107" t="s">
        <v>58</v>
      </c>
      <c r="BU9" s="204" t="s">
        <v>295</v>
      </c>
      <c r="BV9" s="204" t="s">
        <v>296</v>
      </c>
      <c r="BW9" s="204" t="s">
        <v>297</v>
      </c>
      <c r="BX9" s="204" t="s">
        <v>298</v>
      </c>
      <c r="BY9" s="204" t="s">
        <v>299</v>
      </c>
      <c r="BZ9" s="204" t="s">
        <v>300</v>
      </c>
      <c r="CA9" s="204" t="s">
        <v>345</v>
      </c>
      <c r="CB9" s="260" t="s">
        <v>346</v>
      </c>
      <c r="CC9" s="310" t="s">
        <v>373</v>
      </c>
      <c r="CD9" s="67" t="s">
        <v>203</v>
      </c>
      <c r="CE9" s="1" t="s">
        <v>59</v>
      </c>
      <c r="CF9" s="17" t="s">
        <v>144</v>
      </c>
      <c r="CG9" s="17" t="s">
        <v>145</v>
      </c>
      <c r="CH9" s="17" t="s">
        <v>146</v>
      </c>
      <c r="CI9" s="17" t="s">
        <v>147</v>
      </c>
      <c r="CJ9" s="17" t="s">
        <v>148</v>
      </c>
      <c r="CK9" s="1" t="s">
        <v>337</v>
      </c>
      <c r="CL9" s="202" t="s">
        <v>335</v>
      </c>
      <c r="CM9" s="107" t="s">
        <v>336</v>
      </c>
      <c r="CN9" s="232" t="s">
        <v>341</v>
      </c>
      <c r="CO9" s="234" t="s">
        <v>334</v>
      </c>
      <c r="CP9" s="1" t="s">
        <v>60</v>
      </c>
      <c r="CQ9" s="1" t="s">
        <v>61</v>
      </c>
      <c r="CR9" s="1" t="s">
        <v>62</v>
      </c>
      <c r="CS9" s="1" t="s">
        <v>63</v>
      </c>
      <c r="CT9" s="107" t="s">
        <v>64</v>
      </c>
      <c r="CU9" s="9" t="s">
        <v>175</v>
      </c>
      <c r="CV9" s="9" t="s">
        <v>19</v>
      </c>
      <c r="CW9" s="107" t="s">
        <v>174</v>
      </c>
      <c r="CX9" s="1" t="str">
        <f aca="true" t="shared" si="0" ref="CX9:DC9">CX2</f>
        <v>Kn_Text</v>
      </c>
      <c r="CY9" s="1" t="str">
        <f t="shared" si="0"/>
        <v>Kn_Tabk</v>
      </c>
      <c r="CZ9" s="1" t="str">
        <f t="shared" si="0"/>
        <v>Kn_Präs</v>
      </c>
      <c r="DA9" s="1" t="str">
        <f t="shared" si="0"/>
        <v>Kn_Stat</v>
      </c>
      <c r="DB9" s="1" t="str">
        <f t="shared" si="0"/>
        <v>Kn_InterNet</v>
      </c>
      <c r="DC9" s="107" t="str">
        <f t="shared" si="0"/>
        <v>Kn_HTML</v>
      </c>
      <c r="DD9" s="185" t="s">
        <v>247</v>
      </c>
      <c r="DE9" s="185" t="s">
        <v>248</v>
      </c>
      <c r="DF9" s="185" t="s">
        <v>249</v>
      </c>
      <c r="DG9" s="185" t="s">
        <v>250</v>
      </c>
      <c r="DH9" s="185" t="s">
        <v>251</v>
      </c>
      <c r="DI9" s="185" t="s">
        <v>252</v>
      </c>
      <c r="DJ9" s="186" t="s">
        <v>253</v>
      </c>
      <c r="DK9" s="1" t="s">
        <v>254</v>
      </c>
      <c r="DL9" s="1" t="s">
        <v>255</v>
      </c>
      <c r="DM9" s="1" t="s">
        <v>353</v>
      </c>
      <c r="DN9" s="1" t="s">
        <v>256</v>
      </c>
      <c r="DO9" s="1" t="s">
        <v>355</v>
      </c>
      <c r="DP9" s="1" t="s">
        <v>372</v>
      </c>
      <c r="DQ9" s="1" t="s">
        <v>257</v>
      </c>
    </row>
    <row r="10" spans="1:121" ht="15.75">
      <c r="A10" s="65">
        <v>1</v>
      </c>
      <c r="B10" s="64">
        <v>2006</v>
      </c>
      <c r="C10" s="2">
        <v>2</v>
      </c>
      <c r="D10" s="52" t="str">
        <f>IF(C10&gt;0,IF(C10=1,"BW",IF(C10=2,"EFA",IF(C10=3,"ISVW",IF(C10=4,"MiH","sonst.")))),"-")</f>
        <v>EFA</v>
      </c>
      <c r="E10" s="36">
        <f>IF(C10&gt;0,IF(C10=4,1,0),"-")</f>
        <v>0</v>
      </c>
      <c r="F10" s="36">
        <f>IF(C10&gt;0,IF(C10=2,1,0),"-")</f>
        <v>1</v>
      </c>
      <c r="G10" s="36">
        <f>IF(C10&gt;0,IF(C10=3,1,0),"-")</f>
        <v>0</v>
      </c>
      <c r="H10" s="2">
        <v>1</v>
      </c>
      <c r="I10" s="36">
        <f>IF(H10&gt;0,IF(H10=1,1,0),"-")</f>
        <v>1</v>
      </c>
      <c r="J10" s="2">
        <v>0</v>
      </c>
      <c r="K10" s="52" t="str">
        <f aca="true" t="shared" si="1" ref="K10:K41">IF(J10&lt;&gt;"",IF(J10=0,"männlich",IF(J10=1,"weiblich","??")),"-")</f>
        <v>männlich</v>
      </c>
      <c r="L10" s="2">
        <v>23</v>
      </c>
      <c r="M10" s="52" t="str">
        <f aca="true" t="shared" si="2" ref="M10:M41">IF(L10&gt;0,IF(L10&lt;=22,"22-jünger",IF(L10&gt;=26,"26++","23-25")),"-")</f>
        <v>23-25</v>
      </c>
      <c r="N10" s="36">
        <f>IF(L10&gt;0,IF(L10&lt;23,1,0),"-")</f>
        <v>0</v>
      </c>
      <c r="O10" s="36">
        <f>IF(L10&gt;0,IF(AND(L10&gt;22,L10&lt;26),1,0),"-")</f>
        <v>1</v>
      </c>
      <c r="P10" s="36">
        <f>IF(L10&gt;0,IF(L10&gt;25,1,0),"-")</f>
        <v>0</v>
      </c>
      <c r="Q10" s="2">
        <v>0</v>
      </c>
      <c r="R10" s="2">
        <v>72</v>
      </c>
      <c r="S10" s="66">
        <v>174</v>
      </c>
      <c r="T10" s="2">
        <v>1</v>
      </c>
      <c r="U10" s="2">
        <v>0</v>
      </c>
      <c r="V10" s="52" t="str">
        <f>IF(W10&gt;0,IF(W10=1,"Abitur",IF(W10=2,"Fachabi","sonst.")),"-")</f>
        <v>Fachabi</v>
      </c>
      <c r="W10" s="2">
        <v>2</v>
      </c>
      <c r="X10" s="36">
        <f>IF(W10&gt;0,IF(W10=1,1,0),"-")</f>
        <v>0</v>
      </c>
      <c r="Y10" s="36">
        <f>IF(W10&gt;0,IF(W10=2,1,0),"-")</f>
        <v>1</v>
      </c>
      <c r="Z10" s="36">
        <f>IF(W10&gt;0,IF(W10=3,1,0),"-")</f>
        <v>0</v>
      </c>
      <c r="AA10" s="129" t="str">
        <f>IF(AB10&lt;&gt;"",IF(AB10=0,"keine",IF(AB10=1,"Ber.Ausb","??")),"-")</f>
        <v>Ber.Ausb</v>
      </c>
      <c r="AB10" s="2">
        <v>1</v>
      </c>
      <c r="AC10" s="2">
        <v>3</v>
      </c>
      <c r="AD10" s="210">
        <v>1</v>
      </c>
      <c r="AE10" s="36">
        <f>IF(AD10&gt;0,IF(AD10=1,1,0),"-")</f>
        <v>1</v>
      </c>
      <c r="AF10" s="36">
        <f>IF(AD10&gt;0,IF(AD10=2,1,0),"-")</f>
        <v>0</v>
      </c>
      <c r="AG10" s="36">
        <f>IF(AD10&gt;0,IF(OR(AD10=3,AD10=4),1,0),"-")</f>
        <v>0</v>
      </c>
      <c r="AH10" s="2">
        <v>1</v>
      </c>
      <c r="AI10" s="52" t="str">
        <f>IF(AH10&gt;0,IF(AH10=1,"Bremen",IF(AH10=9,"NdSachs.",IF(AH10=20,"Ausland","sonst."))),"-")</f>
        <v>Bremen</v>
      </c>
      <c r="AJ10" s="36">
        <f>IF(AH10&gt;0,IF(AH10=1,1,0),"-")</f>
        <v>1</v>
      </c>
      <c r="AK10" s="36">
        <f>IF(AH10&gt;0,IF(AH10=9,1,0),"-")</f>
        <v>0</v>
      </c>
      <c r="AL10" s="36">
        <f>IF(AH10&gt;0,1-AJ10-AK10-AM10,"-")</f>
        <v>0</v>
      </c>
      <c r="AM10" s="36">
        <f>IF(AH10&gt;0,IF(AH10=20,1,0),"-")</f>
        <v>0</v>
      </c>
      <c r="AN10" s="2">
        <v>15</v>
      </c>
      <c r="AO10" s="2">
        <v>15</v>
      </c>
      <c r="AP10" s="137" t="str">
        <f>IF(AQ10&gt;0,IF(AQ10=1,"Bus/Straba",IF(AQ10=2,"Bahn",IF(AQ10=3,"Fahrrad",IF(AQ10=4,"zu Fuß",IF(AQ10=5,"Auto","sonst."))))),"-")</f>
        <v>Auto</v>
      </c>
      <c r="AQ10" s="2">
        <v>5</v>
      </c>
      <c r="AR10" s="36">
        <f>IF(AQ10&gt;0,IF(AQ10=1,1,0),"-")</f>
        <v>0</v>
      </c>
      <c r="AS10" s="36">
        <f>IF(AQ10&gt;0,IF(AQ10=2,1,0),"-")</f>
        <v>0</v>
      </c>
      <c r="AT10" s="36">
        <f>IF(AQ10&gt;0,IF(AQ10=3,1,0),"-")</f>
        <v>0</v>
      </c>
      <c r="AU10" s="36">
        <f>IF(AQ10&gt;0,IF(AQ10=4,1,0),"-")</f>
        <v>0</v>
      </c>
      <c r="AV10" s="36">
        <f>IF(AQ10&gt;0,IF(AQ10=5,1,0),"-")</f>
        <v>1</v>
      </c>
      <c r="AW10" s="36">
        <f>IF(AQ10&gt;0,IF(AQ10=6,1,0),"-")</f>
        <v>0</v>
      </c>
      <c r="AX10" s="137" t="str">
        <f>IF(AY10&gt;0,IF(AY10=1,"Bus/Straba",IF(AY10=2,"Bahn",IF(AY10=3,"Fahrrad",IF(AY10=4,"zu Fuß",IF(AY10=5,"Auto","sonst."))))),"-")</f>
        <v>Bus/Straba</v>
      </c>
      <c r="AY10" s="2">
        <v>1</v>
      </c>
      <c r="AZ10" s="36">
        <f>IF(AY10&gt;0,IF(AY10=1,1,0),"-")</f>
        <v>1</v>
      </c>
      <c r="BA10" s="36">
        <f>IF(AY10&gt;0,IF(AY10=2,1,0),"-")</f>
        <v>0</v>
      </c>
      <c r="BB10" s="36">
        <f>IF(AY10&gt;0,IF(AY10=3,1,0),"-")</f>
        <v>0</v>
      </c>
      <c r="BC10" s="36">
        <f>IF(AY10&gt;0,IF(AY10=4,1,0),"-")</f>
        <v>0</v>
      </c>
      <c r="BD10" s="36">
        <f>IF(AY10&gt;0,IF(AY10=5,1,0),"-")</f>
        <v>0</v>
      </c>
      <c r="BE10" s="36">
        <f>IF(AY10&gt;0,IF(AY10=6,1,0),"-")</f>
        <v>0</v>
      </c>
      <c r="BF10" s="2">
        <v>8</v>
      </c>
      <c r="BG10" s="36">
        <f>IF(BF10&gt;0,IF(BF10=1,1,0),"-")</f>
        <v>0</v>
      </c>
      <c r="BH10" s="36">
        <f>IF(BF10&gt;0,IF(BF10=2,1,0),"-")</f>
        <v>0</v>
      </c>
      <c r="BI10" s="36">
        <f>IF(BF10&gt;0,IF(BF10=3,1,0),"-")</f>
        <v>0</v>
      </c>
      <c r="BJ10" s="36">
        <f>IF(BF10&gt;0,IF(BF10=4,1,0),"-")</f>
        <v>0</v>
      </c>
      <c r="BK10" s="36">
        <f>IF(BF10&gt;0,IF(BF10=5,1,0),"-")</f>
        <v>0</v>
      </c>
      <c r="BL10" s="36">
        <f>IF(BF10&gt;0,IF(BF10=6,1,0),"-")</f>
        <v>0</v>
      </c>
      <c r="BM10" s="36">
        <f>IF(BF10&gt;0,IF(BF10=7,1,0),"-")</f>
        <v>0</v>
      </c>
      <c r="BN10" s="36">
        <f>IF(BF10&gt;0,IF(BF10=8,1,0),"-")</f>
        <v>1</v>
      </c>
      <c r="BO10" s="2">
        <v>0</v>
      </c>
      <c r="BP10" s="2">
        <v>0</v>
      </c>
      <c r="BQ10" s="2">
        <v>0</v>
      </c>
      <c r="BR10" s="2">
        <v>0</v>
      </c>
      <c r="BS10" s="2">
        <v>1</v>
      </c>
      <c r="BT10" s="111">
        <v>0</v>
      </c>
      <c r="BU10" s="201">
        <v>1</v>
      </c>
      <c r="BV10" s="201">
        <v>0</v>
      </c>
      <c r="BW10" s="201">
        <v>0</v>
      </c>
      <c r="BX10" s="201">
        <v>0</v>
      </c>
      <c r="BY10" s="201">
        <v>0</v>
      </c>
      <c r="BZ10" s="201">
        <v>0</v>
      </c>
      <c r="CA10" s="201">
        <v>1</v>
      </c>
      <c r="CB10" s="266">
        <v>0</v>
      </c>
      <c r="CC10" s="289"/>
      <c r="CD10" s="52" t="str">
        <f>IF(CE10&gt;0,IF(CE10=1,"Eigenständig",IF(CE10=2,"WG",IF(CE10=3,"Unterm.",IF(CE10=4,"Eltern","sonst.")))),"-")</f>
        <v>Eltern</v>
      </c>
      <c r="CE10" s="2">
        <v>4</v>
      </c>
      <c r="CF10" s="36">
        <f>IF(CE10&gt;0,IF(CE10=1,1,0),"-")</f>
        <v>0</v>
      </c>
      <c r="CG10" s="36">
        <f>IF(CE10&gt;0,IF(CE10=2,1,0),"-")</f>
        <v>0</v>
      </c>
      <c r="CH10" s="36">
        <f>IF(CE10&gt;0,IF(CE10=3,1,0),"-")</f>
        <v>0</v>
      </c>
      <c r="CI10" s="36">
        <f>IF(CE10&gt;0,IF(CE10=4,1,0),"-")</f>
        <v>1</v>
      </c>
      <c r="CJ10" s="36">
        <f>IF(CE10&gt;0,IF(CE10=5,1,0),"-")</f>
        <v>0</v>
      </c>
      <c r="CK10" s="2">
        <v>1</v>
      </c>
      <c r="CL10" s="2">
        <v>1</v>
      </c>
      <c r="CM10" s="111">
        <v>1</v>
      </c>
      <c r="CN10" s="36">
        <f>IF(NOT(CK10=""),IF(CK10&gt;0,1,0),"-")</f>
        <v>1</v>
      </c>
      <c r="CO10" s="239">
        <f>IF(CK10&lt;&gt;"",IF(CK10=2,1,0),"-")</f>
        <v>0</v>
      </c>
      <c r="CP10" s="2">
        <v>1</v>
      </c>
      <c r="CQ10" s="2">
        <v>1</v>
      </c>
      <c r="CR10" s="2">
        <v>1</v>
      </c>
      <c r="CS10" s="2">
        <v>0</v>
      </c>
      <c r="CT10" s="111">
        <v>1</v>
      </c>
      <c r="CU10" s="8">
        <v>1</v>
      </c>
      <c r="CV10" s="8">
        <v>3</v>
      </c>
      <c r="CW10" s="111">
        <v>0</v>
      </c>
      <c r="CX10" s="2">
        <v>2</v>
      </c>
      <c r="CY10" s="2">
        <v>2</v>
      </c>
      <c r="CZ10" s="2">
        <v>2</v>
      </c>
      <c r="DA10" s="2">
        <v>0</v>
      </c>
      <c r="DB10" s="2">
        <v>3</v>
      </c>
      <c r="DC10" s="111">
        <v>0</v>
      </c>
      <c r="DD10" s="2">
        <v>4</v>
      </c>
      <c r="DE10" s="2">
        <v>1</v>
      </c>
      <c r="DF10" s="2">
        <v>2</v>
      </c>
      <c r="DG10" s="2">
        <v>1</v>
      </c>
      <c r="DH10" s="2">
        <v>0</v>
      </c>
      <c r="DI10" s="2">
        <v>2</v>
      </c>
      <c r="DJ10" s="111">
        <v>0</v>
      </c>
      <c r="DK10" s="289">
        <v>0</v>
      </c>
      <c r="DL10" s="2">
        <v>0</v>
      </c>
      <c r="DM10" s="2">
        <v>1</v>
      </c>
      <c r="DN10" s="2">
        <v>0</v>
      </c>
      <c r="DO10" s="2">
        <v>0</v>
      </c>
      <c r="DP10" s="2">
        <v>0</v>
      </c>
      <c r="DQ10" s="295" t="s">
        <v>365</v>
      </c>
    </row>
    <row r="11" spans="1:121" ht="15.75">
      <c r="A11" s="65">
        <v>2</v>
      </c>
      <c r="B11" s="64">
        <v>2006</v>
      </c>
      <c r="C11" s="2">
        <v>2</v>
      </c>
      <c r="D11" s="52" t="str">
        <f aca="true" t="shared" si="3" ref="D11:D41">IF(C11&gt;0,IF(C11=1,"BW",IF(C11=2,"EFA",IF(C11=3,"ISVW",IF(C11=4,"MiH","sonst.")))),"-")</f>
        <v>EFA</v>
      </c>
      <c r="E11" s="36">
        <f aca="true" t="shared" si="4" ref="E11:E41">IF(C11&gt;0,IF(C11=4,1,0),"-")</f>
        <v>0</v>
      </c>
      <c r="F11" s="36">
        <f aca="true" t="shared" si="5" ref="F11:F41">IF(C11&gt;0,IF(C11=2,1,0),"-")</f>
        <v>1</v>
      </c>
      <c r="G11" s="36">
        <f aca="true" t="shared" si="6" ref="G11:G41">IF(C11&gt;0,IF(C11=3,1,0),"-")</f>
        <v>0</v>
      </c>
      <c r="H11" s="2">
        <v>1</v>
      </c>
      <c r="I11" s="36">
        <f aca="true" t="shared" si="7" ref="I11:I41">IF(H11&gt;0,IF(H11=1,1,0),"-")</f>
        <v>1</v>
      </c>
      <c r="J11" s="2">
        <v>1</v>
      </c>
      <c r="K11" s="52" t="str">
        <f t="shared" si="1"/>
        <v>weiblich</v>
      </c>
      <c r="L11" s="2"/>
      <c r="M11" s="52" t="str">
        <f t="shared" si="2"/>
        <v>-</v>
      </c>
      <c r="N11" s="36" t="str">
        <f aca="true" t="shared" si="8" ref="N11:N41">IF(L11&gt;0,IF(L11&lt;23,1,0),"-")</f>
        <v>-</v>
      </c>
      <c r="O11" s="36" t="str">
        <f aca="true" t="shared" si="9" ref="O11:O41">IF(L11&gt;0,IF(AND(L11&gt;22,L11&lt;26),1,0),"-")</f>
        <v>-</v>
      </c>
      <c r="P11" s="36" t="str">
        <f aca="true" t="shared" si="10" ref="P11:P41">IF(L11&gt;0,IF(L11&gt;25,1,0),"-")</f>
        <v>-</v>
      </c>
      <c r="Q11" s="2">
        <v>0</v>
      </c>
      <c r="R11" s="2">
        <v>58</v>
      </c>
      <c r="S11" s="66">
        <v>160</v>
      </c>
      <c r="T11" s="2">
        <v>1</v>
      </c>
      <c r="U11" s="2">
        <v>0</v>
      </c>
      <c r="V11" s="52" t="str">
        <f aca="true" t="shared" si="11" ref="V11:V41">IF(W11&gt;0,IF(W11=1,"Abitur",IF(W11=2,"Fachabi","sonst.")),"-")</f>
        <v>Fachabi</v>
      </c>
      <c r="W11" s="2">
        <v>2</v>
      </c>
      <c r="X11" s="36">
        <f aca="true" t="shared" si="12" ref="X11:X41">IF(W11&gt;0,IF(W11=1,1,0),"-")</f>
        <v>0</v>
      </c>
      <c r="Y11" s="36">
        <f aca="true" t="shared" si="13" ref="Y11:Y41">IF(W11&gt;0,IF(W11=2,1,0),"-")</f>
        <v>1</v>
      </c>
      <c r="Z11" s="36">
        <f aca="true" t="shared" si="14" ref="Z11:Z41">IF(W11&gt;0,IF(W11=3,1,0),"-")</f>
        <v>0</v>
      </c>
      <c r="AA11" s="129" t="str">
        <f aca="true" t="shared" si="15" ref="AA11:AA41">IF(AB11&lt;&gt;"",IF(AB11=0,"keine",IF(AB11=1,"Ber.Ausb","??")),"-")</f>
        <v>Ber.Ausb</v>
      </c>
      <c r="AB11" s="2">
        <v>1</v>
      </c>
      <c r="AC11" s="2">
        <v>3.5</v>
      </c>
      <c r="AD11" s="210">
        <v>1</v>
      </c>
      <c r="AE11" s="36">
        <f aca="true" t="shared" si="16" ref="AE11:AE41">IF(AD11&gt;0,IF(AD11=1,1,0),"-")</f>
        <v>1</v>
      </c>
      <c r="AF11" s="36">
        <f aca="true" t="shared" si="17" ref="AF11:AF41">IF(AD11&gt;0,IF(AD11=2,1,0),"-")</f>
        <v>0</v>
      </c>
      <c r="AG11" s="36">
        <f aca="true" t="shared" si="18" ref="AG11:AG41">IF(AD11&gt;0,IF(OR(AD11=3,AD11=4),1,0),"-")</f>
        <v>0</v>
      </c>
      <c r="AH11" s="2">
        <v>20</v>
      </c>
      <c r="AI11" s="52" t="str">
        <f aca="true" t="shared" si="19" ref="AI11:AI41">IF(AH11&gt;0,IF(AH11=1,"Bremen",IF(AH11=9,"NdSachs.",IF(AH11=20,"Ausland","sonst."))),"-")</f>
        <v>Ausland</v>
      </c>
      <c r="AJ11" s="36">
        <f aca="true" t="shared" si="20" ref="AJ11:AJ41">IF(AH11&gt;0,IF(AH11=1,1,0),"-")</f>
        <v>0</v>
      </c>
      <c r="AK11" s="36">
        <f aca="true" t="shared" si="21" ref="AK11:AK41">IF(AH11&gt;0,IF(AH11=9,1,0),"-")</f>
        <v>0</v>
      </c>
      <c r="AL11" s="36">
        <f aca="true" t="shared" si="22" ref="AL11:AL41">IF(AH11&gt;0,1-AJ11-AK11-AM11,"-")</f>
        <v>0</v>
      </c>
      <c r="AM11" s="36">
        <f aca="true" t="shared" si="23" ref="AM11:AM41">IF(AH11&gt;0,IF(AH11=20,1,0),"-")</f>
        <v>1</v>
      </c>
      <c r="AN11" s="2">
        <v>25</v>
      </c>
      <c r="AO11" s="2">
        <v>45</v>
      </c>
      <c r="AP11" s="137" t="str">
        <f aca="true" t="shared" si="24" ref="AP11:AP41">IF(AQ11&gt;0,IF(AQ11=1,"Bus/Straba",IF(AQ11=2,"Bahn",IF(AQ11=3,"Fahrrad",IF(AQ11=4,"zu Fuß",IF(AQ11=5,"Auto","sonst."))))),"-")</f>
        <v>Bahn</v>
      </c>
      <c r="AQ11" s="2">
        <v>2</v>
      </c>
      <c r="AR11" s="36">
        <f aca="true" t="shared" si="25" ref="AR11:AR41">IF(AQ11&gt;0,IF(AQ11=1,1,0),"-")</f>
        <v>0</v>
      </c>
      <c r="AS11" s="36">
        <f aca="true" t="shared" si="26" ref="AS11:AS41">IF(AQ11&gt;0,IF(AQ11=2,1,0),"-")</f>
        <v>1</v>
      </c>
      <c r="AT11" s="36">
        <f aca="true" t="shared" si="27" ref="AT11:AT41">IF(AQ11&gt;0,IF(AQ11=3,1,0),"-")</f>
        <v>0</v>
      </c>
      <c r="AU11" s="36">
        <f aca="true" t="shared" si="28" ref="AU11:AU41">IF(AQ11&gt;0,IF(AQ11=4,1,0),"-")</f>
        <v>0</v>
      </c>
      <c r="AV11" s="36">
        <f aca="true" t="shared" si="29" ref="AV11:AV41">IF(AQ11&gt;0,IF(AQ11=5,1,0),"-")</f>
        <v>0</v>
      </c>
      <c r="AW11" s="36">
        <f aca="true" t="shared" si="30" ref="AW11:AW41">IF(AQ11&gt;0,IF(AQ11=6,1,0),"-")</f>
        <v>0</v>
      </c>
      <c r="AX11" s="137" t="str">
        <f aca="true" t="shared" si="31" ref="AX11:AX41">IF(AY11&gt;0,IF(AY11=1,"Bus/Straba",IF(AY11=2,"Bahn",IF(AY11=3,"Fahrrad",IF(AY11=4,"zu Fuß",IF(AY11=5,"Auto","sonst."))))),"-")</f>
        <v>Auto</v>
      </c>
      <c r="AY11" s="2">
        <v>5</v>
      </c>
      <c r="AZ11" s="36">
        <f aca="true" t="shared" si="32" ref="AZ11:AZ41">IF(AY11&gt;0,IF(AY11=1,1,0),"-")</f>
        <v>0</v>
      </c>
      <c r="BA11" s="36">
        <f aca="true" t="shared" si="33" ref="BA11:BA41">IF(AY11&gt;0,IF(AY11=2,1,0),"-")</f>
        <v>0</v>
      </c>
      <c r="BB11" s="36">
        <f aca="true" t="shared" si="34" ref="BB11:BB41">IF(AY11&gt;0,IF(AY11=3,1,0),"-")</f>
        <v>0</v>
      </c>
      <c r="BC11" s="36">
        <f aca="true" t="shared" si="35" ref="BC11:BC41">IF(AY11&gt;0,IF(AY11=4,1,0),"-")</f>
        <v>0</v>
      </c>
      <c r="BD11" s="36">
        <f aca="true" t="shared" si="36" ref="BD11:BD41">IF(AY11&gt;0,IF(AY11=5,1,0),"-")</f>
        <v>1</v>
      </c>
      <c r="BE11" s="36">
        <f aca="true" t="shared" si="37" ref="BE11:BE41">IF(AY11&gt;0,IF(AY11=6,1,0),"-")</f>
        <v>0</v>
      </c>
      <c r="BF11" s="2">
        <v>4</v>
      </c>
      <c r="BG11" s="36">
        <f aca="true" t="shared" si="38" ref="BG11:BG41">IF(BF11&gt;0,IF(BF11=1,1,0),"-")</f>
        <v>0</v>
      </c>
      <c r="BH11" s="36">
        <f aca="true" t="shared" si="39" ref="BH11:BH41">IF(BF11&gt;0,IF(BF11=2,1,0),"-")</f>
        <v>0</v>
      </c>
      <c r="BI11" s="36">
        <f aca="true" t="shared" si="40" ref="BI11:BI41">IF(BF11&gt;0,IF(BF11=3,1,0),"-")</f>
        <v>0</v>
      </c>
      <c r="BJ11" s="36">
        <f aca="true" t="shared" si="41" ref="BJ11:BJ41">IF(BF11&gt;0,IF(BF11=4,1,0),"-")</f>
        <v>1</v>
      </c>
      <c r="BK11" s="36">
        <f aca="true" t="shared" si="42" ref="BK11:BK41">IF(BF11&gt;0,IF(BF11=5,1,0),"-")</f>
        <v>0</v>
      </c>
      <c r="BL11" s="36">
        <f aca="true" t="shared" si="43" ref="BL11:BL41">IF(BF11&gt;0,IF(BF11=6,1,0),"-")</f>
        <v>0</v>
      </c>
      <c r="BM11" s="36">
        <f aca="true" t="shared" si="44" ref="BM11:BM41">IF(BF11&gt;0,IF(BF11=7,1,0),"-")</f>
        <v>0</v>
      </c>
      <c r="BN11" s="36">
        <f aca="true" t="shared" si="45" ref="BN11:BN41">IF(BF11&gt;0,IF(BF11=8,1,0),"-")</f>
        <v>0</v>
      </c>
      <c r="BO11" s="2"/>
      <c r="BP11" s="2"/>
      <c r="BQ11" s="2"/>
      <c r="BR11" s="2"/>
      <c r="BS11" s="2"/>
      <c r="BT11" s="111"/>
      <c r="BU11" s="201">
        <v>1</v>
      </c>
      <c r="BV11" s="201">
        <v>0</v>
      </c>
      <c r="BW11" s="201">
        <v>0</v>
      </c>
      <c r="BX11" s="201">
        <v>0</v>
      </c>
      <c r="BY11" s="201">
        <v>0</v>
      </c>
      <c r="BZ11" s="201">
        <v>0</v>
      </c>
      <c r="CA11" s="201">
        <v>0</v>
      </c>
      <c r="CB11" s="266">
        <v>0</v>
      </c>
      <c r="CC11" s="289"/>
      <c r="CD11" s="52" t="str">
        <f aca="true" t="shared" si="46" ref="CD11:CD41">IF(CE11&gt;0,IF(CE11=1,"Eigenständig",IF(CE11=2,"WG",IF(CE11=3,"Unterm.",IF(CE11=4,"Eltern","sonst.")))),"-")</f>
        <v>Eltern</v>
      </c>
      <c r="CE11" s="2">
        <v>4</v>
      </c>
      <c r="CF11" s="36">
        <f aca="true" t="shared" si="47" ref="CF11:CF41">IF(CE11&gt;0,IF(CE11=1,1,0),"-")</f>
        <v>0</v>
      </c>
      <c r="CG11" s="36">
        <f aca="true" t="shared" si="48" ref="CG11:CG41">IF(CE11&gt;0,IF(CE11=2,1,0),"-")</f>
        <v>0</v>
      </c>
      <c r="CH11" s="36">
        <f aca="true" t="shared" si="49" ref="CH11:CH41">IF(CE11&gt;0,IF(CE11=3,1,0),"-")</f>
        <v>0</v>
      </c>
      <c r="CI11" s="36">
        <f aca="true" t="shared" si="50" ref="CI11:CI41">IF(CE11&gt;0,IF(CE11=4,1,0),"-")</f>
        <v>1</v>
      </c>
      <c r="CJ11" s="36">
        <f aca="true" t="shared" si="51" ref="CJ11:CJ41">IF(CE11&gt;0,IF(CE11=5,1,0),"-")</f>
        <v>0</v>
      </c>
      <c r="CK11" s="2">
        <v>1</v>
      </c>
      <c r="CL11" s="2">
        <v>0</v>
      </c>
      <c r="CM11" s="111">
        <v>1</v>
      </c>
      <c r="CN11" s="36">
        <f aca="true" t="shared" si="52" ref="CN11:CN41">IF(NOT(CK11=""),IF(CK11&gt;0,1,0),"-")</f>
        <v>1</v>
      </c>
      <c r="CO11" s="239">
        <f aca="true" t="shared" si="53" ref="CO11:CO41">IF(CK11&lt;&gt;"",IF(CK11=2,1,0),"-")</f>
        <v>0</v>
      </c>
      <c r="CP11" s="2">
        <v>1</v>
      </c>
      <c r="CQ11" s="2">
        <v>1</v>
      </c>
      <c r="CR11" s="2">
        <v>0</v>
      </c>
      <c r="CS11" s="2">
        <v>0</v>
      </c>
      <c r="CT11" s="111">
        <v>1</v>
      </c>
      <c r="CU11" s="8">
        <v>1</v>
      </c>
      <c r="CV11" s="8">
        <v>4</v>
      </c>
      <c r="CW11" s="111">
        <v>0</v>
      </c>
      <c r="CX11" s="2">
        <v>4</v>
      </c>
      <c r="CY11" s="2">
        <v>4</v>
      </c>
      <c r="CZ11" s="2">
        <v>1</v>
      </c>
      <c r="DA11" s="2">
        <v>2</v>
      </c>
      <c r="DB11" s="2">
        <v>4</v>
      </c>
      <c r="DC11" s="111">
        <v>2</v>
      </c>
      <c r="DD11" s="2">
        <v>4</v>
      </c>
      <c r="DE11" s="2">
        <v>4</v>
      </c>
      <c r="DF11" s="2">
        <v>4</v>
      </c>
      <c r="DG11" s="2">
        <v>4</v>
      </c>
      <c r="DH11" s="2">
        <v>2</v>
      </c>
      <c r="DI11" s="2">
        <v>3</v>
      </c>
      <c r="DJ11" s="111">
        <v>4</v>
      </c>
      <c r="DK11" s="289">
        <v>0</v>
      </c>
      <c r="DL11" s="2">
        <v>1</v>
      </c>
      <c r="DM11" s="2">
        <v>0</v>
      </c>
      <c r="DN11" s="2">
        <v>0</v>
      </c>
      <c r="DO11" s="2">
        <v>0</v>
      </c>
      <c r="DP11" s="2">
        <v>0</v>
      </c>
      <c r="DQ11" s="295" t="s">
        <v>366</v>
      </c>
    </row>
    <row r="12" spans="1:121" ht="15.75">
      <c r="A12" s="65">
        <v>3</v>
      </c>
      <c r="B12" s="64">
        <v>2006</v>
      </c>
      <c r="C12" s="2">
        <v>2</v>
      </c>
      <c r="D12" s="52" t="str">
        <f t="shared" si="3"/>
        <v>EFA</v>
      </c>
      <c r="E12" s="36">
        <f t="shared" si="4"/>
        <v>0</v>
      </c>
      <c r="F12" s="36">
        <f t="shared" si="5"/>
        <v>1</v>
      </c>
      <c r="G12" s="36">
        <f t="shared" si="6"/>
        <v>0</v>
      </c>
      <c r="H12" s="2">
        <v>1</v>
      </c>
      <c r="I12" s="36">
        <f t="shared" si="7"/>
        <v>1</v>
      </c>
      <c r="J12" s="2">
        <v>0</v>
      </c>
      <c r="K12" s="52" t="str">
        <f t="shared" si="1"/>
        <v>männlich</v>
      </c>
      <c r="L12" s="2">
        <v>19</v>
      </c>
      <c r="M12" s="52" t="str">
        <f t="shared" si="2"/>
        <v>22-jünger</v>
      </c>
      <c r="N12" s="36">
        <f t="shared" si="8"/>
        <v>1</v>
      </c>
      <c r="O12" s="36">
        <f t="shared" si="9"/>
        <v>0</v>
      </c>
      <c r="P12" s="36">
        <f t="shared" si="10"/>
        <v>0</v>
      </c>
      <c r="Q12" s="2">
        <v>0</v>
      </c>
      <c r="R12" s="2">
        <v>68</v>
      </c>
      <c r="S12" s="66">
        <v>177</v>
      </c>
      <c r="T12" s="2">
        <v>1</v>
      </c>
      <c r="U12" s="2">
        <v>0</v>
      </c>
      <c r="V12" s="52" t="str">
        <f t="shared" si="11"/>
        <v>Fachabi</v>
      </c>
      <c r="W12" s="2">
        <v>2</v>
      </c>
      <c r="X12" s="36">
        <f t="shared" si="12"/>
        <v>0</v>
      </c>
      <c r="Y12" s="36">
        <f t="shared" si="13"/>
        <v>1</v>
      </c>
      <c r="Z12" s="36">
        <f t="shared" si="14"/>
        <v>0</v>
      </c>
      <c r="AA12" s="129" t="str">
        <f t="shared" si="15"/>
        <v>keine</v>
      </c>
      <c r="AB12" s="2">
        <v>0</v>
      </c>
      <c r="AC12" s="2">
        <v>0</v>
      </c>
      <c r="AD12" s="210"/>
      <c r="AE12" s="36" t="str">
        <f t="shared" si="16"/>
        <v>-</v>
      </c>
      <c r="AF12" s="36" t="str">
        <f t="shared" si="17"/>
        <v>-</v>
      </c>
      <c r="AG12" s="36" t="str">
        <f t="shared" si="18"/>
        <v>-</v>
      </c>
      <c r="AH12" s="2">
        <v>20</v>
      </c>
      <c r="AI12" s="52" t="str">
        <f t="shared" si="19"/>
        <v>Ausland</v>
      </c>
      <c r="AJ12" s="36">
        <f t="shared" si="20"/>
        <v>0</v>
      </c>
      <c r="AK12" s="36">
        <f t="shared" si="21"/>
        <v>0</v>
      </c>
      <c r="AL12" s="36">
        <f t="shared" si="22"/>
        <v>0</v>
      </c>
      <c r="AM12" s="36">
        <f t="shared" si="23"/>
        <v>1</v>
      </c>
      <c r="AN12" s="2">
        <v>4</v>
      </c>
      <c r="AO12" s="2">
        <v>20</v>
      </c>
      <c r="AP12" s="137" t="str">
        <f t="shared" si="24"/>
        <v>Bus/Straba</v>
      </c>
      <c r="AQ12" s="2">
        <v>1</v>
      </c>
      <c r="AR12" s="36">
        <f t="shared" si="25"/>
        <v>1</v>
      </c>
      <c r="AS12" s="36">
        <f t="shared" si="26"/>
        <v>0</v>
      </c>
      <c r="AT12" s="36">
        <f t="shared" si="27"/>
        <v>0</v>
      </c>
      <c r="AU12" s="36">
        <f t="shared" si="28"/>
        <v>0</v>
      </c>
      <c r="AV12" s="36">
        <f t="shared" si="29"/>
        <v>0</v>
      </c>
      <c r="AW12" s="36">
        <f t="shared" si="30"/>
        <v>0</v>
      </c>
      <c r="AX12" s="137" t="str">
        <f t="shared" si="31"/>
        <v>zu Fuß</v>
      </c>
      <c r="AY12" s="2">
        <v>4</v>
      </c>
      <c r="AZ12" s="36">
        <f t="shared" si="32"/>
        <v>0</v>
      </c>
      <c r="BA12" s="36">
        <f t="shared" si="33"/>
        <v>0</v>
      </c>
      <c r="BB12" s="36">
        <f t="shared" si="34"/>
        <v>0</v>
      </c>
      <c r="BC12" s="36">
        <f t="shared" si="35"/>
        <v>1</v>
      </c>
      <c r="BD12" s="36">
        <f t="shared" si="36"/>
        <v>0</v>
      </c>
      <c r="BE12" s="36">
        <f t="shared" si="37"/>
        <v>0</v>
      </c>
      <c r="BF12" s="2">
        <v>3</v>
      </c>
      <c r="BG12" s="36">
        <f t="shared" si="38"/>
        <v>0</v>
      </c>
      <c r="BH12" s="36">
        <f t="shared" si="39"/>
        <v>0</v>
      </c>
      <c r="BI12" s="36">
        <f t="shared" si="40"/>
        <v>1</v>
      </c>
      <c r="BJ12" s="36">
        <f t="shared" si="41"/>
        <v>0</v>
      </c>
      <c r="BK12" s="36">
        <f t="shared" si="42"/>
        <v>0</v>
      </c>
      <c r="BL12" s="36">
        <f t="shared" si="43"/>
        <v>0</v>
      </c>
      <c r="BM12" s="36">
        <f t="shared" si="44"/>
        <v>0</v>
      </c>
      <c r="BN12" s="36">
        <f t="shared" si="45"/>
        <v>0</v>
      </c>
      <c r="BO12" s="2"/>
      <c r="BP12" s="2"/>
      <c r="BQ12" s="2"/>
      <c r="BR12" s="2"/>
      <c r="BS12" s="2"/>
      <c r="BT12" s="111"/>
      <c r="BU12" s="201">
        <v>0</v>
      </c>
      <c r="BV12" s="201">
        <v>0</v>
      </c>
      <c r="BW12" s="201">
        <v>0</v>
      </c>
      <c r="BX12" s="201">
        <v>0</v>
      </c>
      <c r="BY12" s="201">
        <v>0</v>
      </c>
      <c r="BZ12" s="201">
        <v>1</v>
      </c>
      <c r="CA12" s="201">
        <v>0</v>
      </c>
      <c r="CB12" s="266">
        <v>0</v>
      </c>
      <c r="CC12" s="289"/>
      <c r="CD12" s="52" t="str">
        <f t="shared" si="46"/>
        <v>WG</v>
      </c>
      <c r="CE12" s="2">
        <v>2</v>
      </c>
      <c r="CF12" s="36">
        <f t="shared" si="47"/>
        <v>0</v>
      </c>
      <c r="CG12" s="36">
        <f t="shared" si="48"/>
        <v>1</v>
      </c>
      <c r="CH12" s="36">
        <f t="shared" si="49"/>
        <v>0</v>
      </c>
      <c r="CI12" s="36">
        <f t="shared" si="50"/>
        <v>0</v>
      </c>
      <c r="CJ12" s="36">
        <f t="shared" si="51"/>
        <v>0</v>
      </c>
      <c r="CK12" s="2">
        <v>0</v>
      </c>
      <c r="CL12" s="2">
        <v>0</v>
      </c>
      <c r="CM12" s="111">
        <v>0</v>
      </c>
      <c r="CN12" s="36">
        <f t="shared" si="52"/>
        <v>0</v>
      </c>
      <c r="CO12" s="239">
        <f t="shared" si="53"/>
        <v>0</v>
      </c>
      <c r="CP12" s="2"/>
      <c r="CQ12" s="2"/>
      <c r="CR12" s="2"/>
      <c r="CS12" s="2"/>
      <c r="CT12" s="111"/>
      <c r="CU12" s="8">
        <v>0</v>
      </c>
      <c r="CV12" s="8">
        <v>3</v>
      </c>
      <c r="CW12" s="111">
        <v>1</v>
      </c>
      <c r="CX12" s="2">
        <v>3</v>
      </c>
      <c r="CY12" s="2">
        <v>1</v>
      </c>
      <c r="CZ12" s="2">
        <v>1</v>
      </c>
      <c r="DA12" s="2">
        <v>0</v>
      </c>
      <c r="DB12" s="2">
        <v>4</v>
      </c>
      <c r="DC12" s="111">
        <v>2</v>
      </c>
      <c r="DD12" s="2">
        <v>3</v>
      </c>
      <c r="DE12" s="2">
        <v>2</v>
      </c>
      <c r="DF12" s="2">
        <v>1</v>
      </c>
      <c r="DG12" s="2">
        <v>2</v>
      </c>
      <c r="DH12" s="2">
        <v>0</v>
      </c>
      <c r="DI12" s="2">
        <v>1</v>
      </c>
      <c r="DJ12" s="111">
        <v>0</v>
      </c>
      <c r="DK12" s="289">
        <v>0</v>
      </c>
      <c r="DL12" s="2">
        <v>1</v>
      </c>
      <c r="DM12" s="2">
        <v>1</v>
      </c>
      <c r="DN12" s="2">
        <v>0</v>
      </c>
      <c r="DO12" s="2">
        <v>0</v>
      </c>
      <c r="DP12" s="2">
        <v>0</v>
      </c>
      <c r="DQ12" s="295" t="s">
        <v>367</v>
      </c>
    </row>
    <row r="13" spans="1:121" ht="15.75">
      <c r="A13" s="65">
        <v>4</v>
      </c>
      <c r="B13" s="64">
        <v>2006</v>
      </c>
      <c r="C13" s="2">
        <v>2</v>
      </c>
      <c r="D13" s="52" t="str">
        <f t="shared" si="3"/>
        <v>EFA</v>
      </c>
      <c r="E13" s="36">
        <f t="shared" si="4"/>
        <v>0</v>
      </c>
      <c r="F13" s="36">
        <f t="shared" si="5"/>
        <v>1</v>
      </c>
      <c r="G13" s="36">
        <f t="shared" si="6"/>
        <v>0</v>
      </c>
      <c r="H13" s="2">
        <v>1</v>
      </c>
      <c r="I13" s="36">
        <f t="shared" si="7"/>
        <v>1</v>
      </c>
      <c r="J13" s="2">
        <v>1</v>
      </c>
      <c r="K13" s="52" t="str">
        <f t="shared" si="1"/>
        <v>weiblich</v>
      </c>
      <c r="L13" s="2">
        <v>26</v>
      </c>
      <c r="M13" s="52" t="str">
        <f t="shared" si="2"/>
        <v>26++</v>
      </c>
      <c r="N13" s="36">
        <f t="shared" si="8"/>
        <v>0</v>
      </c>
      <c r="O13" s="36">
        <f t="shared" si="9"/>
        <v>0</v>
      </c>
      <c r="P13" s="36">
        <f t="shared" si="10"/>
        <v>1</v>
      </c>
      <c r="Q13" s="2">
        <v>0</v>
      </c>
      <c r="R13" s="2">
        <v>48</v>
      </c>
      <c r="S13" s="66">
        <v>164</v>
      </c>
      <c r="T13" s="2">
        <v>0</v>
      </c>
      <c r="U13" s="2">
        <v>1</v>
      </c>
      <c r="V13" s="52" t="str">
        <f t="shared" si="11"/>
        <v>Fachabi</v>
      </c>
      <c r="W13" s="2">
        <v>2</v>
      </c>
      <c r="X13" s="36">
        <f t="shared" si="12"/>
        <v>0</v>
      </c>
      <c r="Y13" s="36">
        <f t="shared" si="13"/>
        <v>1</v>
      </c>
      <c r="Z13" s="36">
        <f t="shared" si="14"/>
        <v>0</v>
      </c>
      <c r="AA13" s="129" t="str">
        <f t="shared" si="15"/>
        <v>keine</v>
      </c>
      <c r="AB13" s="2">
        <v>0</v>
      </c>
      <c r="AC13" s="2">
        <v>0</v>
      </c>
      <c r="AD13" s="210"/>
      <c r="AE13" s="36" t="str">
        <f t="shared" si="16"/>
        <v>-</v>
      </c>
      <c r="AF13" s="36" t="str">
        <f t="shared" si="17"/>
        <v>-</v>
      </c>
      <c r="AG13" s="36" t="str">
        <f t="shared" si="18"/>
        <v>-</v>
      </c>
      <c r="AH13" s="2">
        <v>20</v>
      </c>
      <c r="AI13" s="52" t="str">
        <f t="shared" si="19"/>
        <v>Ausland</v>
      </c>
      <c r="AJ13" s="36">
        <f t="shared" si="20"/>
        <v>0</v>
      </c>
      <c r="AK13" s="36">
        <f t="shared" si="21"/>
        <v>0</v>
      </c>
      <c r="AL13" s="36">
        <f t="shared" si="22"/>
        <v>0</v>
      </c>
      <c r="AM13" s="36">
        <f t="shared" si="23"/>
        <v>1</v>
      </c>
      <c r="AN13" s="2"/>
      <c r="AO13" s="2"/>
      <c r="AP13" s="137" t="str">
        <f t="shared" si="24"/>
        <v>Bahn</v>
      </c>
      <c r="AQ13" s="2">
        <v>2</v>
      </c>
      <c r="AR13" s="36">
        <f t="shared" si="25"/>
        <v>0</v>
      </c>
      <c r="AS13" s="36">
        <f t="shared" si="26"/>
        <v>1</v>
      </c>
      <c r="AT13" s="36">
        <f t="shared" si="27"/>
        <v>0</v>
      </c>
      <c r="AU13" s="36">
        <f t="shared" si="28"/>
        <v>0</v>
      </c>
      <c r="AV13" s="36">
        <f t="shared" si="29"/>
        <v>0</v>
      </c>
      <c r="AW13" s="36">
        <f t="shared" si="30"/>
        <v>0</v>
      </c>
      <c r="AX13" s="137" t="str">
        <f t="shared" si="31"/>
        <v>Bus/Straba</v>
      </c>
      <c r="AY13" s="2">
        <v>1</v>
      </c>
      <c r="AZ13" s="36">
        <f t="shared" si="32"/>
        <v>1</v>
      </c>
      <c r="BA13" s="36">
        <f t="shared" si="33"/>
        <v>0</v>
      </c>
      <c r="BB13" s="36">
        <f t="shared" si="34"/>
        <v>0</v>
      </c>
      <c r="BC13" s="36">
        <f t="shared" si="35"/>
        <v>0</v>
      </c>
      <c r="BD13" s="36">
        <f t="shared" si="36"/>
        <v>0</v>
      </c>
      <c r="BE13" s="36">
        <f t="shared" si="37"/>
        <v>0</v>
      </c>
      <c r="BF13" s="2">
        <v>6</v>
      </c>
      <c r="BG13" s="36">
        <f t="shared" si="38"/>
        <v>0</v>
      </c>
      <c r="BH13" s="36">
        <f t="shared" si="39"/>
        <v>0</v>
      </c>
      <c r="BI13" s="36">
        <f t="shared" si="40"/>
        <v>0</v>
      </c>
      <c r="BJ13" s="36">
        <f t="shared" si="41"/>
        <v>0</v>
      </c>
      <c r="BK13" s="36">
        <f t="shared" si="42"/>
        <v>0</v>
      </c>
      <c r="BL13" s="36">
        <f t="shared" si="43"/>
        <v>1</v>
      </c>
      <c r="BM13" s="36">
        <f t="shared" si="44"/>
        <v>0</v>
      </c>
      <c r="BN13" s="36">
        <f t="shared" si="45"/>
        <v>0</v>
      </c>
      <c r="BO13" s="2">
        <v>0</v>
      </c>
      <c r="BP13" s="2">
        <v>1</v>
      </c>
      <c r="BQ13" s="2">
        <v>0</v>
      </c>
      <c r="BR13" s="2">
        <v>0</v>
      </c>
      <c r="BS13" s="2">
        <v>0</v>
      </c>
      <c r="BT13" s="111">
        <v>0</v>
      </c>
      <c r="BU13" s="201">
        <v>1</v>
      </c>
      <c r="BV13" s="201">
        <v>0</v>
      </c>
      <c r="BW13" s="201">
        <v>0</v>
      </c>
      <c r="BX13" s="201">
        <v>0</v>
      </c>
      <c r="BY13" s="201">
        <v>0</v>
      </c>
      <c r="BZ13" s="201">
        <v>0</v>
      </c>
      <c r="CA13" s="201">
        <v>0</v>
      </c>
      <c r="CB13" s="266">
        <v>0</v>
      </c>
      <c r="CC13" s="289"/>
      <c r="CD13" s="52" t="str">
        <f t="shared" si="46"/>
        <v>Eigenständig</v>
      </c>
      <c r="CE13" s="2">
        <v>1</v>
      </c>
      <c r="CF13" s="36">
        <f t="shared" si="47"/>
        <v>1</v>
      </c>
      <c r="CG13" s="36">
        <f t="shared" si="48"/>
        <v>0</v>
      </c>
      <c r="CH13" s="36">
        <f t="shared" si="49"/>
        <v>0</v>
      </c>
      <c r="CI13" s="36">
        <f t="shared" si="50"/>
        <v>0</v>
      </c>
      <c r="CJ13" s="36">
        <f t="shared" si="51"/>
        <v>0</v>
      </c>
      <c r="CK13" s="2">
        <v>0</v>
      </c>
      <c r="CL13" s="2">
        <v>0</v>
      </c>
      <c r="CM13" s="111">
        <v>0</v>
      </c>
      <c r="CN13" s="36">
        <f t="shared" si="52"/>
        <v>0</v>
      </c>
      <c r="CO13" s="239">
        <f t="shared" si="53"/>
        <v>0</v>
      </c>
      <c r="CP13" s="2"/>
      <c r="CQ13" s="2"/>
      <c r="CR13" s="2"/>
      <c r="CS13" s="2"/>
      <c r="CT13" s="111"/>
      <c r="CU13" s="8">
        <v>0</v>
      </c>
      <c r="CW13" s="111"/>
      <c r="CX13" s="2">
        <v>0</v>
      </c>
      <c r="CY13" s="2">
        <v>0</v>
      </c>
      <c r="CZ13" s="2">
        <v>0</v>
      </c>
      <c r="DA13" s="2">
        <v>0</v>
      </c>
      <c r="DB13" s="2">
        <v>2</v>
      </c>
      <c r="DC13" s="111">
        <v>0</v>
      </c>
      <c r="DD13" s="2">
        <v>0</v>
      </c>
      <c r="DE13" s="2">
        <v>0</v>
      </c>
      <c r="DF13" s="2">
        <v>0</v>
      </c>
      <c r="DG13" s="2">
        <v>0</v>
      </c>
      <c r="DH13" s="2">
        <v>0</v>
      </c>
      <c r="DI13" s="2">
        <v>0</v>
      </c>
      <c r="DJ13" s="111">
        <v>0</v>
      </c>
      <c r="DK13" s="289">
        <v>0</v>
      </c>
      <c r="DL13" s="2">
        <v>0</v>
      </c>
      <c r="DM13" s="2">
        <v>1</v>
      </c>
      <c r="DN13" s="2">
        <v>0</v>
      </c>
      <c r="DO13" s="2">
        <v>0</v>
      </c>
      <c r="DP13" s="2">
        <v>0</v>
      </c>
      <c r="DQ13" s="295" t="s">
        <v>368</v>
      </c>
    </row>
    <row r="14" spans="1:121" ht="15.75">
      <c r="A14" s="65">
        <v>5</v>
      </c>
      <c r="B14" s="64">
        <v>2006</v>
      </c>
      <c r="C14" s="2">
        <v>2</v>
      </c>
      <c r="D14" s="52" t="str">
        <f t="shared" si="3"/>
        <v>EFA</v>
      </c>
      <c r="E14" s="36">
        <f t="shared" si="4"/>
        <v>0</v>
      </c>
      <c r="F14" s="36">
        <f t="shared" si="5"/>
        <v>1</v>
      </c>
      <c r="G14" s="36">
        <f t="shared" si="6"/>
        <v>0</v>
      </c>
      <c r="H14" s="2">
        <v>1</v>
      </c>
      <c r="I14" s="36">
        <f t="shared" si="7"/>
        <v>1</v>
      </c>
      <c r="J14" s="2">
        <v>0</v>
      </c>
      <c r="K14" s="52" t="str">
        <f t="shared" si="1"/>
        <v>männlich</v>
      </c>
      <c r="L14" s="2">
        <v>23</v>
      </c>
      <c r="M14" s="52" t="str">
        <f t="shared" si="2"/>
        <v>23-25</v>
      </c>
      <c r="N14" s="36">
        <f t="shared" si="8"/>
        <v>0</v>
      </c>
      <c r="O14" s="36">
        <f t="shared" si="9"/>
        <v>1</v>
      </c>
      <c r="P14" s="36">
        <f t="shared" si="10"/>
        <v>0</v>
      </c>
      <c r="Q14" s="2">
        <v>0</v>
      </c>
      <c r="R14" s="2">
        <v>78</v>
      </c>
      <c r="S14" s="66">
        <v>190</v>
      </c>
      <c r="T14" s="2">
        <v>1</v>
      </c>
      <c r="U14" s="2">
        <v>0</v>
      </c>
      <c r="V14" s="52" t="str">
        <f t="shared" si="11"/>
        <v>Abitur</v>
      </c>
      <c r="W14" s="2">
        <v>1</v>
      </c>
      <c r="X14" s="36">
        <f t="shared" si="12"/>
        <v>1</v>
      </c>
      <c r="Y14" s="36">
        <f t="shared" si="13"/>
        <v>0</v>
      </c>
      <c r="Z14" s="36">
        <f t="shared" si="14"/>
        <v>0</v>
      </c>
      <c r="AA14" s="129" t="str">
        <f t="shared" si="15"/>
        <v>Ber.Ausb</v>
      </c>
      <c r="AB14" s="2">
        <v>1</v>
      </c>
      <c r="AC14" s="2">
        <v>3</v>
      </c>
      <c r="AD14" s="210">
        <v>1</v>
      </c>
      <c r="AE14" s="36">
        <f t="shared" si="16"/>
        <v>1</v>
      </c>
      <c r="AF14" s="36">
        <f t="shared" si="17"/>
        <v>0</v>
      </c>
      <c r="AG14" s="36">
        <f t="shared" si="18"/>
        <v>0</v>
      </c>
      <c r="AH14" s="2">
        <v>20</v>
      </c>
      <c r="AI14" s="52" t="str">
        <f t="shared" si="19"/>
        <v>Ausland</v>
      </c>
      <c r="AJ14" s="36">
        <f t="shared" si="20"/>
        <v>0</v>
      </c>
      <c r="AK14" s="36">
        <f t="shared" si="21"/>
        <v>0</v>
      </c>
      <c r="AL14" s="36">
        <f t="shared" si="22"/>
        <v>0</v>
      </c>
      <c r="AM14" s="36">
        <f t="shared" si="23"/>
        <v>1</v>
      </c>
      <c r="AN14" s="2">
        <v>1</v>
      </c>
      <c r="AO14" s="2">
        <v>5</v>
      </c>
      <c r="AP14" s="137" t="str">
        <f t="shared" si="24"/>
        <v>Fahrrad</v>
      </c>
      <c r="AQ14" s="2">
        <v>3</v>
      </c>
      <c r="AR14" s="36">
        <f t="shared" si="25"/>
        <v>0</v>
      </c>
      <c r="AS14" s="36">
        <f t="shared" si="26"/>
        <v>0</v>
      </c>
      <c r="AT14" s="36">
        <f t="shared" si="27"/>
        <v>1</v>
      </c>
      <c r="AU14" s="36">
        <f t="shared" si="28"/>
        <v>0</v>
      </c>
      <c r="AV14" s="36">
        <f t="shared" si="29"/>
        <v>0</v>
      </c>
      <c r="AW14" s="36">
        <f t="shared" si="30"/>
        <v>0</v>
      </c>
      <c r="AX14" s="137" t="str">
        <f t="shared" si="31"/>
        <v>zu Fuß</v>
      </c>
      <c r="AY14" s="2">
        <v>4</v>
      </c>
      <c r="AZ14" s="36">
        <f t="shared" si="32"/>
        <v>0</v>
      </c>
      <c r="BA14" s="36">
        <f t="shared" si="33"/>
        <v>0</v>
      </c>
      <c r="BB14" s="36">
        <f t="shared" si="34"/>
        <v>0</v>
      </c>
      <c r="BC14" s="36">
        <f t="shared" si="35"/>
        <v>1</v>
      </c>
      <c r="BD14" s="36">
        <f t="shared" si="36"/>
        <v>0</v>
      </c>
      <c r="BE14" s="36">
        <f t="shared" si="37"/>
        <v>0</v>
      </c>
      <c r="BF14" s="2">
        <v>5</v>
      </c>
      <c r="BG14" s="36">
        <f t="shared" si="38"/>
        <v>0</v>
      </c>
      <c r="BH14" s="36">
        <f t="shared" si="39"/>
        <v>0</v>
      </c>
      <c r="BI14" s="36">
        <f t="shared" si="40"/>
        <v>0</v>
      </c>
      <c r="BJ14" s="36">
        <f t="shared" si="41"/>
        <v>0</v>
      </c>
      <c r="BK14" s="36">
        <f t="shared" si="42"/>
        <v>1</v>
      </c>
      <c r="BL14" s="36">
        <f t="shared" si="43"/>
        <v>0</v>
      </c>
      <c r="BM14" s="36">
        <f t="shared" si="44"/>
        <v>0</v>
      </c>
      <c r="BN14" s="36">
        <f t="shared" si="45"/>
        <v>0</v>
      </c>
      <c r="BO14" s="2">
        <v>0</v>
      </c>
      <c r="BP14" s="2">
        <v>0</v>
      </c>
      <c r="BQ14" s="2">
        <v>1</v>
      </c>
      <c r="BR14" s="2">
        <v>0</v>
      </c>
      <c r="BS14" s="2">
        <v>0</v>
      </c>
      <c r="BT14" s="111">
        <v>0</v>
      </c>
      <c r="BU14" s="201">
        <v>0</v>
      </c>
      <c r="BV14" s="201">
        <v>0</v>
      </c>
      <c r="BW14" s="201">
        <v>1</v>
      </c>
      <c r="BX14" s="201">
        <v>0</v>
      </c>
      <c r="BY14" s="201">
        <v>0</v>
      </c>
      <c r="BZ14" s="201">
        <v>0</v>
      </c>
      <c r="CA14" s="201">
        <v>0</v>
      </c>
      <c r="CB14" s="266">
        <v>0</v>
      </c>
      <c r="CC14" s="289"/>
      <c r="CD14" s="52" t="str">
        <f t="shared" si="46"/>
        <v>Eigenständig</v>
      </c>
      <c r="CE14" s="2">
        <v>1</v>
      </c>
      <c r="CF14" s="36">
        <f t="shared" si="47"/>
        <v>1</v>
      </c>
      <c r="CG14" s="36">
        <f t="shared" si="48"/>
        <v>0</v>
      </c>
      <c r="CH14" s="36">
        <f t="shared" si="49"/>
        <v>0</v>
      </c>
      <c r="CI14" s="36">
        <f t="shared" si="50"/>
        <v>0</v>
      </c>
      <c r="CJ14" s="36">
        <f t="shared" si="51"/>
        <v>0</v>
      </c>
      <c r="CK14" s="2">
        <v>1</v>
      </c>
      <c r="CL14" s="2">
        <v>1</v>
      </c>
      <c r="CM14" s="111">
        <v>1</v>
      </c>
      <c r="CN14" s="36">
        <f t="shared" si="52"/>
        <v>1</v>
      </c>
      <c r="CO14" s="239">
        <f t="shared" si="53"/>
        <v>0</v>
      </c>
      <c r="CP14" s="2">
        <v>1</v>
      </c>
      <c r="CQ14" s="2">
        <v>1</v>
      </c>
      <c r="CR14" s="2">
        <v>0</v>
      </c>
      <c r="CS14" s="2">
        <v>0</v>
      </c>
      <c r="CT14" s="111">
        <v>1</v>
      </c>
      <c r="CU14" s="8">
        <v>1</v>
      </c>
      <c r="CV14" s="8">
        <v>6</v>
      </c>
      <c r="CW14" s="111">
        <v>0</v>
      </c>
      <c r="CX14" s="2">
        <v>3</v>
      </c>
      <c r="CY14" s="2">
        <v>2</v>
      </c>
      <c r="CZ14" s="2">
        <v>2</v>
      </c>
      <c r="DA14" s="2">
        <v>0</v>
      </c>
      <c r="DB14" s="2">
        <v>4</v>
      </c>
      <c r="DC14" s="111">
        <v>1</v>
      </c>
      <c r="DD14" s="2">
        <v>4</v>
      </c>
      <c r="DE14" s="2">
        <v>3</v>
      </c>
      <c r="DF14" s="2">
        <v>3</v>
      </c>
      <c r="DG14" s="2">
        <v>2</v>
      </c>
      <c r="DH14" s="2">
        <v>1</v>
      </c>
      <c r="DI14" s="2">
        <v>4</v>
      </c>
      <c r="DJ14" s="111">
        <v>2</v>
      </c>
      <c r="DK14" s="289">
        <v>0</v>
      </c>
      <c r="DL14" s="2">
        <v>0</v>
      </c>
      <c r="DM14" s="2">
        <v>1</v>
      </c>
      <c r="DN14" s="2">
        <v>0</v>
      </c>
      <c r="DO14" s="2">
        <v>0</v>
      </c>
      <c r="DP14" s="2">
        <v>0</v>
      </c>
      <c r="DQ14" s="295" t="s">
        <v>369</v>
      </c>
    </row>
    <row r="15" spans="1:121" ht="15.75">
      <c r="A15" s="65">
        <v>6</v>
      </c>
      <c r="B15" s="64">
        <v>2006</v>
      </c>
      <c r="C15" s="2">
        <v>2</v>
      </c>
      <c r="D15" s="52" t="str">
        <f t="shared" si="3"/>
        <v>EFA</v>
      </c>
      <c r="E15" s="36">
        <f t="shared" si="4"/>
        <v>0</v>
      </c>
      <c r="F15" s="36">
        <f t="shared" si="5"/>
        <v>1</v>
      </c>
      <c r="G15" s="36">
        <f t="shared" si="6"/>
        <v>0</v>
      </c>
      <c r="H15" s="2">
        <v>1</v>
      </c>
      <c r="I15" s="36">
        <f t="shared" si="7"/>
        <v>1</v>
      </c>
      <c r="J15" s="2">
        <v>0</v>
      </c>
      <c r="K15" s="52" t="str">
        <f t="shared" si="1"/>
        <v>männlich</v>
      </c>
      <c r="L15" s="2">
        <v>20</v>
      </c>
      <c r="M15" s="52" t="str">
        <f t="shared" si="2"/>
        <v>22-jünger</v>
      </c>
      <c r="N15" s="36">
        <f t="shared" si="8"/>
        <v>1</v>
      </c>
      <c r="O15" s="36">
        <f t="shared" si="9"/>
        <v>0</v>
      </c>
      <c r="P15" s="36">
        <f t="shared" si="10"/>
        <v>0</v>
      </c>
      <c r="Q15" s="2">
        <v>1</v>
      </c>
      <c r="R15" s="2">
        <v>80</v>
      </c>
      <c r="S15" s="66">
        <v>184</v>
      </c>
      <c r="T15" s="2">
        <v>1</v>
      </c>
      <c r="U15" s="2">
        <v>0</v>
      </c>
      <c r="V15" s="52" t="str">
        <f t="shared" si="11"/>
        <v>sonst.</v>
      </c>
      <c r="W15" s="2">
        <v>3</v>
      </c>
      <c r="X15" s="36">
        <f t="shared" si="12"/>
        <v>0</v>
      </c>
      <c r="Y15" s="36">
        <f t="shared" si="13"/>
        <v>0</v>
      </c>
      <c r="Z15" s="36">
        <f t="shared" si="14"/>
        <v>1</v>
      </c>
      <c r="AA15" s="129" t="str">
        <f t="shared" si="15"/>
        <v>Ber.Ausb</v>
      </c>
      <c r="AB15" s="2">
        <v>1</v>
      </c>
      <c r="AC15" s="2">
        <v>3</v>
      </c>
      <c r="AD15" s="210">
        <v>1</v>
      </c>
      <c r="AE15" s="36">
        <f t="shared" si="16"/>
        <v>1</v>
      </c>
      <c r="AF15" s="36">
        <f t="shared" si="17"/>
        <v>0</v>
      </c>
      <c r="AG15" s="36">
        <f t="shared" si="18"/>
        <v>0</v>
      </c>
      <c r="AH15" s="2">
        <v>8</v>
      </c>
      <c r="AI15" s="52" t="str">
        <f t="shared" si="19"/>
        <v>sonst.</v>
      </c>
      <c r="AJ15" s="36">
        <f t="shared" si="20"/>
        <v>0</v>
      </c>
      <c r="AK15" s="36">
        <f t="shared" si="21"/>
        <v>0</v>
      </c>
      <c r="AL15" s="36">
        <f t="shared" si="22"/>
        <v>1</v>
      </c>
      <c r="AM15" s="36">
        <f t="shared" si="23"/>
        <v>0</v>
      </c>
      <c r="AN15" s="2">
        <v>8</v>
      </c>
      <c r="AO15" s="2">
        <v>25</v>
      </c>
      <c r="AP15" s="137" t="str">
        <f t="shared" si="24"/>
        <v>Bus/Straba</v>
      </c>
      <c r="AQ15" s="2">
        <v>1</v>
      </c>
      <c r="AR15" s="36">
        <f t="shared" si="25"/>
        <v>1</v>
      </c>
      <c r="AS15" s="36">
        <f t="shared" si="26"/>
        <v>0</v>
      </c>
      <c r="AT15" s="36">
        <f t="shared" si="27"/>
        <v>0</v>
      </c>
      <c r="AU15" s="36">
        <f t="shared" si="28"/>
        <v>0</v>
      </c>
      <c r="AV15" s="36">
        <f t="shared" si="29"/>
        <v>0</v>
      </c>
      <c r="AW15" s="36">
        <f t="shared" si="30"/>
        <v>0</v>
      </c>
      <c r="AX15" s="137" t="str">
        <f t="shared" si="31"/>
        <v>-</v>
      </c>
      <c r="AY15" s="2"/>
      <c r="AZ15" s="36" t="str">
        <f t="shared" si="32"/>
        <v>-</v>
      </c>
      <c r="BA15" s="36" t="str">
        <f t="shared" si="33"/>
        <v>-</v>
      </c>
      <c r="BB15" s="36" t="str">
        <f t="shared" si="34"/>
        <v>-</v>
      </c>
      <c r="BC15" s="36" t="str">
        <f t="shared" si="35"/>
        <v>-</v>
      </c>
      <c r="BD15" s="36" t="str">
        <f t="shared" si="36"/>
        <v>-</v>
      </c>
      <c r="BE15" s="36" t="str">
        <f t="shared" si="37"/>
        <v>-</v>
      </c>
      <c r="BF15" s="2">
        <v>3</v>
      </c>
      <c r="BG15" s="36">
        <f t="shared" si="38"/>
        <v>0</v>
      </c>
      <c r="BH15" s="36">
        <f t="shared" si="39"/>
        <v>0</v>
      </c>
      <c r="BI15" s="36">
        <f t="shared" si="40"/>
        <v>1</v>
      </c>
      <c r="BJ15" s="36">
        <f t="shared" si="41"/>
        <v>0</v>
      </c>
      <c r="BK15" s="36">
        <f t="shared" si="42"/>
        <v>0</v>
      </c>
      <c r="BL15" s="36">
        <f t="shared" si="43"/>
        <v>0</v>
      </c>
      <c r="BM15" s="36">
        <f t="shared" si="44"/>
        <v>0</v>
      </c>
      <c r="BN15" s="36">
        <f t="shared" si="45"/>
        <v>0</v>
      </c>
      <c r="BO15" s="2"/>
      <c r="BP15" s="2"/>
      <c r="BQ15" s="2"/>
      <c r="BR15" s="2"/>
      <c r="BS15" s="2"/>
      <c r="BT15" s="111"/>
      <c r="BU15" s="201">
        <v>0</v>
      </c>
      <c r="BV15" s="201">
        <v>0</v>
      </c>
      <c r="BW15" s="201">
        <v>0</v>
      </c>
      <c r="BX15" s="201">
        <v>0</v>
      </c>
      <c r="BY15" s="201">
        <v>0</v>
      </c>
      <c r="BZ15" s="201">
        <v>1</v>
      </c>
      <c r="CA15" s="201">
        <v>1</v>
      </c>
      <c r="CB15" s="266">
        <v>0</v>
      </c>
      <c r="CC15" s="289"/>
      <c r="CD15" s="52" t="str">
        <f t="shared" si="46"/>
        <v>Eigenständig</v>
      </c>
      <c r="CE15" s="2">
        <v>1</v>
      </c>
      <c r="CF15" s="36">
        <f t="shared" si="47"/>
        <v>1</v>
      </c>
      <c r="CG15" s="36">
        <f t="shared" si="48"/>
        <v>0</v>
      </c>
      <c r="CH15" s="36">
        <f t="shared" si="49"/>
        <v>0</v>
      </c>
      <c r="CI15" s="36">
        <f t="shared" si="50"/>
        <v>0</v>
      </c>
      <c r="CJ15" s="36">
        <f t="shared" si="51"/>
        <v>0</v>
      </c>
      <c r="CK15" s="2">
        <v>1</v>
      </c>
      <c r="CL15" s="2"/>
      <c r="CM15" s="111"/>
      <c r="CN15" s="36">
        <f t="shared" si="52"/>
        <v>1</v>
      </c>
      <c r="CO15" s="239">
        <f t="shared" si="53"/>
        <v>0</v>
      </c>
      <c r="CP15" s="2">
        <v>1</v>
      </c>
      <c r="CQ15" s="2">
        <v>1</v>
      </c>
      <c r="CR15" s="2">
        <v>1</v>
      </c>
      <c r="CS15" s="2">
        <v>0</v>
      </c>
      <c r="CT15" s="111">
        <v>1</v>
      </c>
      <c r="CU15" s="8">
        <v>0</v>
      </c>
      <c r="CV15" s="8">
        <v>8</v>
      </c>
      <c r="CW15" s="111">
        <v>1</v>
      </c>
      <c r="CX15" s="2">
        <v>3</v>
      </c>
      <c r="CY15" s="2">
        <v>3</v>
      </c>
      <c r="CZ15" s="2">
        <v>2</v>
      </c>
      <c r="DA15" s="2">
        <v>0</v>
      </c>
      <c r="DB15" s="2">
        <v>3</v>
      </c>
      <c r="DC15" s="111">
        <v>0</v>
      </c>
      <c r="DD15" s="2">
        <v>4</v>
      </c>
      <c r="DE15" s="2">
        <v>4</v>
      </c>
      <c r="DF15" s="2">
        <v>4</v>
      </c>
      <c r="DG15" s="2">
        <v>3</v>
      </c>
      <c r="DH15" s="2">
        <v>1</v>
      </c>
      <c r="DI15" s="2">
        <v>2</v>
      </c>
      <c r="DJ15" s="111">
        <v>1</v>
      </c>
      <c r="DK15" s="289">
        <v>0</v>
      </c>
      <c r="DL15" s="2">
        <v>0</v>
      </c>
      <c r="DM15" s="2">
        <v>0</v>
      </c>
      <c r="DN15" s="2">
        <v>0</v>
      </c>
      <c r="DO15" s="2">
        <v>0</v>
      </c>
      <c r="DP15" s="2">
        <v>1</v>
      </c>
      <c r="DQ15" s="295" t="s">
        <v>370</v>
      </c>
    </row>
    <row r="16" spans="1:121" ht="15.75">
      <c r="A16" s="65">
        <v>7</v>
      </c>
      <c r="B16" s="64">
        <v>2006</v>
      </c>
      <c r="C16" s="2">
        <v>2</v>
      </c>
      <c r="D16" s="52" t="str">
        <f t="shared" si="3"/>
        <v>EFA</v>
      </c>
      <c r="E16" s="36">
        <f t="shared" si="4"/>
        <v>0</v>
      </c>
      <c r="F16" s="36">
        <f t="shared" si="5"/>
        <v>1</v>
      </c>
      <c r="G16" s="36">
        <f t="shared" si="6"/>
        <v>0</v>
      </c>
      <c r="H16" s="2">
        <v>1</v>
      </c>
      <c r="I16" s="36">
        <f t="shared" si="7"/>
        <v>1</v>
      </c>
      <c r="J16" s="2">
        <v>1</v>
      </c>
      <c r="K16" s="52" t="str">
        <f t="shared" si="1"/>
        <v>weiblich</v>
      </c>
      <c r="L16" s="2">
        <v>20</v>
      </c>
      <c r="M16" s="52" t="str">
        <f t="shared" si="2"/>
        <v>22-jünger</v>
      </c>
      <c r="N16" s="36">
        <f t="shared" si="8"/>
        <v>1</v>
      </c>
      <c r="O16" s="36">
        <f t="shared" si="9"/>
        <v>0</v>
      </c>
      <c r="P16" s="36">
        <f t="shared" si="10"/>
        <v>0</v>
      </c>
      <c r="Q16" s="2">
        <v>0</v>
      </c>
      <c r="R16" s="2">
        <v>55</v>
      </c>
      <c r="S16" s="66">
        <v>168</v>
      </c>
      <c r="T16" s="2">
        <v>1</v>
      </c>
      <c r="U16" s="2">
        <v>0</v>
      </c>
      <c r="V16" s="52" t="str">
        <f t="shared" si="11"/>
        <v>Fachabi</v>
      </c>
      <c r="W16" s="2">
        <v>2</v>
      </c>
      <c r="X16" s="36">
        <f t="shared" si="12"/>
        <v>0</v>
      </c>
      <c r="Y16" s="36">
        <f t="shared" si="13"/>
        <v>1</v>
      </c>
      <c r="Z16" s="36">
        <f t="shared" si="14"/>
        <v>0</v>
      </c>
      <c r="AA16" s="129" t="str">
        <f t="shared" si="15"/>
        <v>keine</v>
      </c>
      <c r="AB16" s="2">
        <v>0</v>
      </c>
      <c r="AC16" s="2">
        <v>0</v>
      </c>
      <c r="AD16" s="210"/>
      <c r="AE16" s="36" t="str">
        <f t="shared" si="16"/>
        <v>-</v>
      </c>
      <c r="AF16" s="36" t="str">
        <f t="shared" si="17"/>
        <v>-</v>
      </c>
      <c r="AG16" s="36" t="str">
        <f t="shared" si="18"/>
        <v>-</v>
      </c>
      <c r="AH16" s="2">
        <v>2</v>
      </c>
      <c r="AI16" s="52" t="str">
        <f t="shared" si="19"/>
        <v>sonst.</v>
      </c>
      <c r="AJ16" s="36">
        <f t="shared" si="20"/>
        <v>0</v>
      </c>
      <c r="AK16" s="36">
        <f t="shared" si="21"/>
        <v>0</v>
      </c>
      <c r="AL16" s="36">
        <f t="shared" si="22"/>
        <v>1</v>
      </c>
      <c r="AM16" s="36">
        <f t="shared" si="23"/>
        <v>0</v>
      </c>
      <c r="AN16" s="2">
        <v>10</v>
      </c>
      <c r="AO16" s="2">
        <v>27</v>
      </c>
      <c r="AP16" s="137" t="str">
        <f t="shared" si="24"/>
        <v>Bus/Straba</v>
      </c>
      <c r="AQ16" s="2">
        <v>1</v>
      </c>
      <c r="AR16" s="36">
        <f t="shared" si="25"/>
        <v>1</v>
      </c>
      <c r="AS16" s="36">
        <f t="shared" si="26"/>
        <v>0</v>
      </c>
      <c r="AT16" s="36">
        <f t="shared" si="27"/>
        <v>0</v>
      </c>
      <c r="AU16" s="36">
        <f t="shared" si="28"/>
        <v>0</v>
      </c>
      <c r="AV16" s="36">
        <f t="shared" si="29"/>
        <v>0</v>
      </c>
      <c r="AW16" s="36">
        <f t="shared" si="30"/>
        <v>0</v>
      </c>
      <c r="AX16" s="137" t="str">
        <f t="shared" si="31"/>
        <v>-</v>
      </c>
      <c r="AY16" s="2"/>
      <c r="AZ16" s="36" t="str">
        <f t="shared" si="32"/>
        <v>-</v>
      </c>
      <c r="BA16" s="36" t="str">
        <f t="shared" si="33"/>
        <v>-</v>
      </c>
      <c r="BB16" s="36" t="str">
        <f t="shared" si="34"/>
        <v>-</v>
      </c>
      <c r="BC16" s="36" t="str">
        <f t="shared" si="35"/>
        <v>-</v>
      </c>
      <c r="BD16" s="36" t="str">
        <f t="shared" si="36"/>
        <v>-</v>
      </c>
      <c r="BE16" s="36" t="str">
        <f t="shared" si="37"/>
        <v>-</v>
      </c>
      <c r="BF16" s="2">
        <v>3</v>
      </c>
      <c r="BG16" s="36">
        <f t="shared" si="38"/>
        <v>0</v>
      </c>
      <c r="BH16" s="36">
        <f t="shared" si="39"/>
        <v>0</v>
      </c>
      <c r="BI16" s="36">
        <f t="shared" si="40"/>
        <v>1</v>
      </c>
      <c r="BJ16" s="36">
        <f t="shared" si="41"/>
        <v>0</v>
      </c>
      <c r="BK16" s="36">
        <f t="shared" si="42"/>
        <v>0</v>
      </c>
      <c r="BL16" s="36">
        <f t="shared" si="43"/>
        <v>0</v>
      </c>
      <c r="BM16" s="36">
        <f t="shared" si="44"/>
        <v>0</v>
      </c>
      <c r="BN16" s="36">
        <f t="shared" si="45"/>
        <v>0</v>
      </c>
      <c r="BO16" s="2"/>
      <c r="BP16" s="2"/>
      <c r="BQ16" s="2"/>
      <c r="BR16" s="2"/>
      <c r="BS16" s="2"/>
      <c r="BT16" s="111"/>
      <c r="BU16" s="201">
        <v>0</v>
      </c>
      <c r="BV16" s="201">
        <v>0</v>
      </c>
      <c r="BW16" s="201">
        <v>0</v>
      </c>
      <c r="BX16" s="201">
        <v>0</v>
      </c>
      <c r="BY16" s="201">
        <v>0</v>
      </c>
      <c r="BZ16" s="201">
        <v>1</v>
      </c>
      <c r="CA16" s="201">
        <v>0</v>
      </c>
      <c r="CB16" s="266">
        <v>1</v>
      </c>
      <c r="CC16" s="289" t="s">
        <v>374</v>
      </c>
      <c r="CD16" s="52" t="str">
        <f t="shared" si="46"/>
        <v>Eigenständig</v>
      </c>
      <c r="CE16" s="2">
        <v>1</v>
      </c>
      <c r="CF16" s="36">
        <f t="shared" si="47"/>
        <v>1</v>
      </c>
      <c r="CG16" s="36">
        <f t="shared" si="48"/>
        <v>0</v>
      </c>
      <c r="CH16" s="36">
        <f t="shared" si="49"/>
        <v>0</v>
      </c>
      <c r="CI16" s="36">
        <f t="shared" si="50"/>
        <v>0</v>
      </c>
      <c r="CJ16" s="36">
        <f t="shared" si="51"/>
        <v>0</v>
      </c>
      <c r="CK16" s="2">
        <v>1</v>
      </c>
      <c r="CL16" s="2">
        <v>0</v>
      </c>
      <c r="CM16" s="111">
        <v>1</v>
      </c>
      <c r="CN16" s="36">
        <f t="shared" si="52"/>
        <v>1</v>
      </c>
      <c r="CO16" s="239">
        <f t="shared" si="53"/>
        <v>0</v>
      </c>
      <c r="CP16" s="2">
        <v>1</v>
      </c>
      <c r="CQ16" s="2">
        <v>1</v>
      </c>
      <c r="CR16" s="2">
        <v>1</v>
      </c>
      <c r="CS16" s="2">
        <v>0</v>
      </c>
      <c r="CT16" s="111">
        <v>1</v>
      </c>
      <c r="CU16" s="8">
        <v>0</v>
      </c>
      <c r="CW16" s="111">
        <v>1</v>
      </c>
      <c r="CX16" s="2">
        <v>3</v>
      </c>
      <c r="CY16" s="2">
        <v>3</v>
      </c>
      <c r="CZ16" s="2">
        <v>3</v>
      </c>
      <c r="DA16" s="2">
        <v>0</v>
      </c>
      <c r="DB16" s="2">
        <v>4</v>
      </c>
      <c r="DC16" s="111">
        <v>1</v>
      </c>
      <c r="DD16" s="2">
        <v>4</v>
      </c>
      <c r="DE16" s="2">
        <v>4</v>
      </c>
      <c r="DF16" s="2">
        <v>4</v>
      </c>
      <c r="DG16" s="2">
        <v>4</v>
      </c>
      <c r="DH16" s="2">
        <v>0</v>
      </c>
      <c r="DI16" s="2">
        <v>0</v>
      </c>
      <c r="DJ16" s="111">
        <v>0</v>
      </c>
      <c r="DK16" s="289">
        <v>0</v>
      </c>
      <c r="DL16" s="2">
        <v>0</v>
      </c>
      <c r="DM16" s="2">
        <v>1</v>
      </c>
      <c r="DN16" s="2">
        <v>0</v>
      </c>
      <c r="DO16" s="2">
        <v>0</v>
      </c>
      <c r="DP16" s="2">
        <v>1</v>
      </c>
      <c r="DQ16" s="295" t="s">
        <v>375</v>
      </c>
    </row>
    <row r="17" spans="1:121" ht="15.75">
      <c r="A17" s="65">
        <v>8</v>
      </c>
      <c r="B17" s="64">
        <v>2006</v>
      </c>
      <c r="C17" s="2">
        <v>2</v>
      </c>
      <c r="D17" s="52" t="str">
        <f t="shared" si="3"/>
        <v>EFA</v>
      </c>
      <c r="E17" s="36">
        <f t="shared" si="4"/>
        <v>0</v>
      </c>
      <c r="F17" s="36">
        <f t="shared" si="5"/>
        <v>1</v>
      </c>
      <c r="G17" s="36">
        <f t="shared" si="6"/>
        <v>0</v>
      </c>
      <c r="H17" s="2">
        <v>1</v>
      </c>
      <c r="I17" s="36">
        <f t="shared" si="7"/>
        <v>1</v>
      </c>
      <c r="J17" s="2">
        <v>0</v>
      </c>
      <c r="K17" s="52" t="str">
        <f t="shared" si="1"/>
        <v>männlich</v>
      </c>
      <c r="L17" s="2">
        <v>20</v>
      </c>
      <c r="M17" s="52" t="str">
        <f t="shared" si="2"/>
        <v>22-jünger</v>
      </c>
      <c r="N17" s="36">
        <f t="shared" si="8"/>
        <v>1</v>
      </c>
      <c r="O17" s="36">
        <f t="shared" si="9"/>
        <v>0</v>
      </c>
      <c r="P17" s="36">
        <f t="shared" si="10"/>
        <v>0</v>
      </c>
      <c r="Q17" s="2">
        <v>0</v>
      </c>
      <c r="R17" s="2">
        <v>69</v>
      </c>
      <c r="S17" s="66">
        <v>186</v>
      </c>
      <c r="T17" s="2">
        <v>1</v>
      </c>
      <c r="U17" s="2">
        <v>0</v>
      </c>
      <c r="V17" s="52" t="str">
        <f t="shared" si="11"/>
        <v>Abitur</v>
      </c>
      <c r="W17" s="2">
        <v>1</v>
      </c>
      <c r="X17" s="36">
        <f t="shared" si="12"/>
        <v>1</v>
      </c>
      <c r="Y17" s="36">
        <f t="shared" si="13"/>
        <v>0</v>
      </c>
      <c r="Z17" s="36">
        <f t="shared" si="14"/>
        <v>0</v>
      </c>
      <c r="AA17" s="129" t="str">
        <f t="shared" si="15"/>
        <v>keine</v>
      </c>
      <c r="AB17" s="2">
        <v>0</v>
      </c>
      <c r="AC17" s="2">
        <v>0</v>
      </c>
      <c r="AD17" s="210"/>
      <c r="AE17" s="36" t="str">
        <f t="shared" si="16"/>
        <v>-</v>
      </c>
      <c r="AF17" s="36" t="str">
        <f t="shared" si="17"/>
        <v>-</v>
      </c>
      <c r="AG17" s="36" t="str">
        <f t="shared" si="18"/>
        <v>-</v>
      </c>
      <c r="AH17" s="2">
        <v>10</v>
      </c>
      <c r="AI17" s="52" t="str">
        <f t="shared" si="19"/>
        <v>sonst.</v>
      </c>
      <c r="AJ17" s="36">
        <f t="shared" si="20"/>
        <v>0</v>
      </c>
      <c r="AK17" s="36">
        <f t="shared" si="21"/>
        <v>0</v>
      </c>
      <c r="AL17" s="36">
        <f t="shared" si="22"/>
        <v>1</v>
      </c>
      <c r="AM17" s="36">
        <f t="shared" si="23"/>
        <v>0</v>
      </c>
      <c r="AN17" s="2">
        <v>55</v>
      </c>
      <c r="AO17" s="2">
        <v>60</v>
      </c>
      <c r="AP17" s="137" t="str">
        <f t="shared" si="24"/>
        <v>Bahn</v>
      </c>
      <c r="AQ17" s="2">
        <v>2</v>
      </c>
      <c r="AR17" s="36">
        <f t="shared" si="25"/>
        <v>0</v>
      </c>
      <c r="AS17" s="36">
        <f t="shared" si="26"/>
        <v>1</v>
      </c>
      <c r="AT17" s="36">
        <f t="shared" si="27"/>
        <v>0</v>
      </c>
      <c r="AU17" s="36">
        <f t="shared" si="28"/>
        <v>0</v>
      </c>
      <c r="AV17" s="36">
        <f t="shared" si="29"/>
        <v>0</v>
      </c>
      <c r="AW17" s="36">
        <f t="shared" si="30"/>
        <v>0</v>
      </c>
      <c r="AX17" s="137" t="str">
        <f t="shared" si="31"/>
        <v>Auto</v>
      </c>
      <c r="AY17" s="2">
        <v>5</v>
      </c>
      <c r="AZ17" s="36">
        <f t="shared" si="32"/>
        <v>0</v>
      </c>
      <c r="BA17" s="36">
        <f t="shared" si="33"/>
        <v>0</v>
      </c>
      <c r="BB17" s="36">
        <f t="shared" si="34"/>
        <v>0</v>
      </c>
      <c r="BC17" s="36">
        <f t="shared" si="35"/>
        <v>0</v>
      </c>
      <c r="BD17" s="36">
        <f t="shared" si="36"/>
        <v>1</v>
      </c>
      <c r="BE17" s="36">
        <f t="shared" si="37"/>
        <v>0</v>
      </c>
      <c r="BF17" s="2">
        <v>7</v>
      </c>
      <c r="BG17" s="36">
        <f t="shared" si="38"/>
        <v>0</v>
      </c>
      <c r="BH17" s="36">
        <f t="shared" si="39"/>
        <v>0</v>
      </c>
      <c r="BI17" s="36">
        <f t="shared" si="40"/>
        <v>0</v>
      </c>
      <c r="BJ17" s="36">
        <f t="shared" si="41"/>
        <v>0</v>
      </c>
      <c r="BK17" s="36">
        <f t="shared" si="42"/>
        <v>0</v>
      </c>
      <c r="BL17" s="36">
        <f t="shared" si="43"/>
        <v>0</v>
      </c>
      <c r="BM17" s="36">
        <f t="shared" si="44"/>
        <v>1</v>
      </c>
      <c r="BN17" s="36">
        <f t="shared" si="45"/>
        <v>0</v>
      </c>
      <c r="BO17" s="2"/>
      <c r="BP17" s="2"/>
      <c r="BQ17" s="2"/>
      <c r="BR17" s="2"/>
      <c r="BS17" s="2"/>
      <c r="BT17" s="111"/>
      <c r="BU17" s="201">
        <v>0</v>
      </c>
      <c r="BV17" s="201">
        <v>0</v>
      </c>
      <c r="BW17" s="201">
        <v>0</v>
      </c>
      <c r="BX17" s="201">
        <v>0</v>
      </c>
      <c r="BY17" s="201">
        <v>0</v>
      </c>
      <c r="BZ17" s="201">
        <v>1</v>
      </c>
      <c r="CA17" s="201">
        <v>0</v>
      </c>
      <c r="CB17" s="266">
        <v>0</v>
      </c>
      <c r="CC17" s="289"/>
      <c r="CD17" s="52" t="str">
        <f t="shared" si="46"/>
        <v>WG</v>
      </c>
      <c r="CE17" s="2">
        <v>2</v>
      </c>
      <c r="CF17" s="36">
        <f t="shared" si="47"/>
        <v>0</v>
      </c>
      <c r="CG17" s="36">
        <f t="shared" si="48"/>
        <v>1</v>
      </c>
      <c r="CH17" s="36">
        <f t="shared" si="49"/>
        <v>0</v>
      </c>
      <c r="CI17" s="36">
        <f t="shared" si="50"/>
        <v>0</v>
      </c>
      <c r="CJ17" s="36">
        <f t="shared" si="51"/>
        <v>0</v>
      </c>
      <c r="CK17" s="2">
        <v>1</v>
      </c>
      <c r="CL17" s="2">
        <v>1</v>
      </c>
      <c r="CM17" s="111">
        <v>0</v>
      </c>
      <c r="CN17" s="36">
        <f t="shared" si="52"/>
        <v>1</v>
      </c>
      <c r="CO17" s="239">
        <f t="shared" si="53"/>
        <v>0</v>
      </c>
      <c r="CP17" s="2">
        <v>1</v>
      </c>
      <c r="CQ17" s="2">
        <v>1</v>
      </c>
      <c r="CR17" s="2">
        <v>1</v>
      </c>
      <c r="CS17" s="2">
        <v>1</v>
      </c>
      <c r="CT17" s="111">
        <v>1</v>
      </c>
      <c r="CU17" s="8">
        <v>1</v>
      </c>
      <c r="CV17" s="8">
        <v>12</v>
      </c>
      <c r="CW17" s="111">
        <v>1</v>
      </c>
      <c r="CX17" s="2">
        <v>3</v>
      </c>
      <c r="CY17" s="2">
        <v>1</v>
      </c>
      <c r="CZ17" s="2">
        <v>0</v>
      </c>
      <c r="DA17" s="2">
        <v>2</v>
      </c>
      <c r="DB17" s="2">
        <v>4</v>
      </c>
      <c r="DC17" s="111">
        <v>2</v>
      </c>
      <c r="DD17" s="2">
        <v>2</v>
      </c>
      <c r="DE17" s="2">
        <v>2</v>
      </c>
      <c r="DF17" s="2">
        <v>1</v>
      </c>
      <c r="DG17" s="2">
        <v>1</v>
      </c>
      <c r="DH17" s="2">
        <v>0</v>
      </c>
      <c r="DI17" s="2">
        <v>0</v>
      </c>
      <c r="DJ17" s="111">
        <v>0</v>
      </c>
      <c r="DK17" s="289">
        <v>0</v>
      </c>
      <c r="DL17" s="2">
        <v>0</v>
      </c>
      <c r="DM17" s="2">
        <v>0</v>
      </c>
      <c r="DN17" s="2">
        <v>0</v>
      </c>
      <c r="DO17" s="2">
        <v>1</v>
      </c>
      <c r="DP17" s="2">
        <v>1</v>
      </c>
      <c r="DQ17" s="295" t="s">
        <v>376</v>
      </c>
    </row>
    <row r="18" spans="1:121" ht="15.75">
      <c r="A18" s="65">
        <v>9</v>
      </c>
      <c r="B18" s="64">
        <v>2006</v>
      </c>
      <c r="C18" s="2">
        <v>2</v>
      </c>
      <c r="D18" s="52" t="str">
        <f t="shared" si="3"/>
        <v>EFA</v>
      </c>
      <c r="E18" s="36">
        <f t="shared" si="4"/>
        <v>0</v>
      </c>
      <c r="F18" s="36">
        <f t="shared" si="5"/>
        <v>1</v>
      </c>
      <c r="G18" s="36">
        <f t="shared" si="6"/>
        <v>0</v>
      </c>
      <c r="H18" s="2">
        <v>1</v>
      </c>
      <c r="I18" s="36">
        <f t="shared" si="7"/>
        <v>1</v>
      </c>
      <c r="J18" s="2">
        <v>0</v>
      </c>
      <c r="K18" s="52" t="str">
        <f t="shared" si="1"/>
        <v>männlich</v>
      </c>
      <c r="L18" s="2">
        <v>23</v>
      </c>
      <c r="M18" s="52" t="str">
        <f t="shared" si="2"/>
        <v>23-25</v>
      </c>
      <c r="N18" s="36">
        <f t="shared" si="8"/>
        <v>0</v>
      </c>
      <c r="O18" s="36">
        <f t="shared" si="9"/>
        <v>1</v>
      </c>
      <c r="P18" s="36">
        <f t="shared" si="10"/>
        <v>0</v>
      </c>
      <c r="Q18" s="2">
        <v>0</v>
      </c>
      <c r="R18" s="2">
        <v>68</v>
      </c>
      <c r="S18" s="66">
        <v>182</v>
      </c>
      <c r="T18" s="2">
        <v>1</v>
      </c>
      <c r="U18" s="2">
        <v>0</v>
      </c>
      <c r="V18" s="52" t="str">
        <f t="shared" si="11"/>
        <v>Abitur</v>
      </c>
      <c r="W18" s="2">
        <v>1</v>
      </c>
      <c r="X18" s="36">
        <f t="shared" si="12"/>
        <v>1</v>
      </c>
      <c r="Y18" s="36">
        <f t="shared" si="13"/>
        <v>0</v>
      </c>
      <c r="Z18" s="36">
        <f t="shared" si="14"/>
        <v>0</v>
      </c>
      <c r="AA18" s="129" t="str">
        <f t="shared" si="15"/>
        <v>Ber.Ausb</v>
      </c>
      <c r="AB18" s="2">
        <v>1</v>
      </c>
      <c r="AC18" s="2">
        <v>1</v>
      </c>
      <c r="AD18" s="210">
        <v>1</v>
      </c>
      <c r="AE18" s="36">
        <f t="shared" si="16"/>
        <v>1</v>
      </c>
      <c r="AF18" s="36">
        <f t="shared" si="17"/>
        <v>0</v>
      </c>
      <c r="AG18" s="36">
        <f t="shared" si="18"/>
        <v>0</v>
      </c>
      <c r="AH18" s="2">
        <v>8</v>
      </c>
      <c r="AI18" s="52" t="str">
        <f t="shared" si="19"/>
        <v>sonst.</v>
      </c>
      <c r="AJ18" s="36">
        <f t="shared" si="20"/>
        <v>0</v>
      </c>
      <c r="AK18" s="36">
        <f t="shared" si="21"/>
        <v>0</v>
      </c>
      <c r="AL18" s="36">
        <f t="shared" si="22"/>
        <v>1</v>
      </c>
      <c r="AM18" s="36">
        <f t="shared" si="23"/>
        <v>0</v>
      </c>
      <c r="AN18" s="2">
        <v>2</v>
      </c>
      <c r="AO18" s="2">
        <v>10</v>
      </c>
      <c r="AP18" s="137" t="str">
        <f t="shared" si="24"/>
        <v>Bus/Straba</v>
      </c>
      <c r="AQ18" s="2">
        <v>1</v>
      </c>
      <c r="AR18" s="36">
        <f t="shared" si="25"/>
        <v>1</v>
      </c>
      <c r="AS18" s="36">
        <f t="shared" si="26"/>
        <v>0</v>
      </c>
      <c r="AT18" s="36">
        <f t="shared" si="27"/>
        <v>0</v>
      </c>
      <c r="AU18" s="36">
        <f t="shared" si="28"/>
        <v>0</v>
      </c>
      <c r="AV18" s="36">
        <f t="shared" si="29"/>
        <v>0</v>
      </c>
      <c r="AW18" s="36">
        <f t="shared" si="30"/>
        <v>0</v>
      </c>
      <c r="AX18" s="137" t="str">
        <f t="shared" si="31"/>
        <v>Fahrrad</v>
      </c>
      <c r="AY18" s="2">
        <v>3</v>
      </c>
      <c r="AZ18" s="36">
        <f t="shared" si="32"/>
        <v>0</v>
      </c>
      <c r="BA18" s="36">
        <f t="shared" si="33"/>
        <v>0</v>
      </c>
      <c r="BB18" s="36">
        <f t="shared" si="34"/>
        <v>1</v>
      </c>
      <c r="BC18" s="36">
        <f t="shared" si="35"/>
        <v>0</v>
      </c>
      <c r="BD18" s="36">
        <f t="shared" si="36"/>
        <v>0</v>
      </c>
      <c r="BE18" s="36">
        <f t="shared" si="37"/>
        <v>0</v>
      </c>
      <c r="BF18" s="2">
        <v>1</v>
      </c>
      <c r="BG18" s="36">
        <f t="shared" si="38"/>
        <v>1</v>
      </c>
      <c r="BH18" s="36">
        <f t="shared" si="39"/>
        <v>0</v>
      </c>
      <c r="BI18" s="36">
        <f t="shared" si="40"/>
        <v>0</v>
      </c>
      <c r="BJ18" s="36">
        <f t="shared" si="41"/>
        <v>0</v>
      </c>
      <c r="BK18" s="36">
        <f t="shared" si="42"/>
        <v>0</v>
      </c>
      <c r="BL18" s="36">
        <f t="shared" si="43"/>
        <v>0</v>
      </c>
      <c r="BM18" s="36">
        <f t="shared" si="44"/>
        <v>0</v>
      </c>
      <c r="BN18" s="36">
        <f t="shared" si="45"/>
        <v>0</v>
      </c>
      <c r="BO18" s="2"/>
      <c r="BP18" s="2"/>
      <c r="BQ18" s="2"/>
      <c r="BR18" s="2"/>
      <c r="BS18" s="2"/>
      <c r="BT18" s="111"/>
      <c r="BU18" s="201">
        <v>0</v>
      </c>
      <c r="BV18" s="201">
        <v>0</v>
      </c>
      <c r="BW18" s="201">
        <v>0</v>
      </c>
      <c r="BX18" s="201">
        <v>0</v>
      </c>
      <c r="BY18" s="201">
        <v>0</v>
      </c>
      <c r="BZ18" s="201">
        <v>1</v>
      </c>
      <c r="CA18" s="201">
        <v>0</v>
      </c>
      <c r="CB18" s="266">
        <v>0</v>
      </c>
      <c r="CC18" s="289"/>
      <c r="CD18" s="52" t="str">
        <f t="shared" si="46"/>
        <v>Eigenständig</v>
      </c>
      <c r="CE18" s="2">
        <v>1</v>
      </c>
      <c r="CF18" s="36">
        <f t="shared" si="47"/>
        <v>1</v>
      </c>
      <c r="CG18" s="36">
        <f t="shared" si="48"/>
        <v>0</v>
      </c>
      <c r="CH18" s="36">
        <f t="shared" si="49"/>
        <v>0</v>
      </c>
      <c r="CI18" s="36">
        <f t="shared" si="50"/>
        <v>0</v>
      </c>
      <c r="CJ18" s="36">
        <f t="shared" si="51"/>
        <v>0</v>
      </c>
      <c r="CK18" s="2">
        <v>1</v>
      </c>
      <c r="CL18" s="2">
        <v>0</v>
      </c>
      <c r="CM18" s="111">
        <v>1</v>
      </c>
      <c r="CN18" s="36">
        <f t="shared" si="52"/>
        <v>1</v>
      </c>
      <c r="CO18" s="239">
        <f t="shared" si="53"/>
        <v>0</v>
      </c>
      <c r="CP18" s="2">
        <v>1</v>
      </c>
      <c r="CQ18" s="2">
        <v>1</v>
      </c>
      <c r="CR18" s="2">
        <v>0</v>
      </c>
      <c r="CS18" s="2">
        <v>0</v>
      </c>
      <c r="CT18" s="111">
        <v>0</v>
      </c>
      <c r="CU18" s="8">
        <v>0</v>
      </c>
      <c r="CV18" s="8">
        <v>8.5</v>
      </c>
      <c r="CW18" s="111">
        <v>0</v>
      </c>
      <c r="CX18" s="2">
        <v>3</v>
      </c>
      <c r="CY18" s="2">
        <v>2</v>
      </c>
      <c r="CZ18" s="2">
        <v>2</v>
      </c>
      <c r="DA18" s="2">
        <v>0</v>
      </c>
      <c r="DB18" s="2">
        <v>3</v>
      </c>
      <c r="DC18" s="111">
        <v>0</v>
      </c>
      <c r="DD18" s="2">
        <v>4</v>
      </c>
      <c r="DE18" s="2">
        <v>2</v>
      </c>
      <c r="DF18" s="2">
        <v>3</v>
      </c>
      <c r="DG18" s="2">
        <v>2</v>
      </c>
      <c r="DH18" s="2">
        <v>0</v>
      </c>
      <c r="DI18" s="2">
        <v>0</v>
      </c>
      <c r="DJ18" s="111">
        <v>1</v>
      </c>
      <c r="DK18" s="289">
        <v>0</v>
      </c>
      <c r="DL18" s="2">
        <v>0</v>
      </c>
      <c r="DM18" s="2">
        <v>0</v>
      </c>
      <c r="DN18" s="2">
        <v>0</v>
      </c>
      <c r="DO18" s="2">
        <v>1</v>
      </c>
      <c r="DP18" s="2">
        <v>0</v>
      </c>
      <c r="DQ18" s="295" t="s">
        <v>377</v>
      </c>
    </row>
    <row r="19" spans="1:121" ht="15.75">
      <c r="A19" s="65">
        <v>10</v>
      </c>
      <c r="B19" s="64">
        <v>2006</v>
      </c>
      <c r="C19" s="2">
        <v>2</v>
      </c>
      <c r="D19" s="52" t="str">
        <f t="shared" si="3"/>
        <v>EFA</v>
      </c>
      <c r="E19" s="36">
        <f t="shared" si="4"/>
        <v>0</v>
      </c>
      <c r="F19" s="36">
        <f t="shared" si="5"/>
        <v>1</v>
      </c>
      <c r="G19" s="36">
        <f t="shared" si="6"/>
        <v>0</v>
      </c>
      <c r="H19" s="2">
        <v>1</v>
      </c>
      <c r="I19" s="36">
        <f t="shared" si="7"/>
        <v>1</v>
      </c>
      <c r="J19" s="2">
        <v>0</v>
      </c>
      <c r="K19" s="52" t="str">
        <f t="shared" si="1"/>
        <v>männlich</v>
      </c>
      <c r="L19" s="2">
        <v>21</v>
      </c>
      <c r="M19" s="52" t="str">
        <f t="shared" si="2"/>
        <v>22-jünger</v>
      </c>
      <c r="N19" s="36">
        <f t="shared" si="8"/>
        <v>1</v>
      </c>
      <c r="O19" s="36">
        <f t="shared" si="9"/>
        <v>0</v>
      </c>
      <c r="P19" s="36">
        <f t="shared" si="10"/>
        <v>0</v>
      </c>
      <c r="Q19" s="2">
        <v>0</v>
      </c>
      <c r="R19" s="2">
        <v>100</v>
      </c>
      <c r="S19" s="66">
        <v>193</v>
      </c>
      <c r="T19" s="2">
        <v>1</v>
      </c>
      <c r="U19" s="2">
        <v>0</v>
      </c>
      <c r="V19" s="52" t="str">
        <f t="shared" si="11"/>
        <v>Fachabi</v>
      </c>
      <c r="W19" s="2">
        <v>2</v>
      </c>
      <c r="X19" s="36">
        <f t="shared" si="12"/>
        <v>0</v>
      </c>
      <c r="Y19" s="36">
        <f t="shared" si="13"/>
        <v>1</v>
      </c>
      <c r="Z19" s="36">
        <f t="shared" si="14"/>
        <v>0</v>
      </c>
      <c r="AA19" s="129" t="str">
        <f t="shared" si="15"/>
        <v>keine</v>
      </c>
      <c r="AB19" s="2">
        <v>0</v>
      </c>
      <c r="AC19" s="2">
        <v>0</v>
      </c>
      <c r="AD19" s="210"/>
      <c r="AE19" s="36" t="str">
        <f t="shared" si="16"/>
        <v>-</v>
      </c>
      <c r="AF19" s="36" t="str">
        <f t="shared" si="17"/>
        <v>-</v>
      </c>
      <c r="AG19" s="36" t="str">
        <f t="shared" si="18"/>
        <v>-</v>
      </c>
      <c r="AH19" s="2">
        <v>9</v>
      </c>
      <c r="AI19" s="52" t="str">
        <f t="shared" si="19"/>
        <v>NdSachs.</v>
      </c>
      <c r="AJ19" s="36">
        <f t="shared" si="20"/>
        <v>0</v>
      </c>
      <c r="AK19" s="36">
        <f t="shared" si="21"/>
        <v>1</v>
      </c>
      <c r="AL19" s="36">
        <f t="shared" si="22"/>
        <v>0</v>
      </c>
      <c r="AM19" s="36">
        <f t="shared" si="23"/>
        <v>0</v>
      </c>
      <c r="AN19" s="2">
        <v>45</v>
      </c>
      <c r="AO19" s="2">
        <v>45</v>
      </c>
      <c r="AP19" s="137" t="str">
        <f t="shared" si="24"/>
        <v>Bahn</v>
      </c>
      <c r="AQ19" s="2">
        <v>2</v>
      </c>
      <c r="AR19" s="36">
        <f t="shared" si="25"/>
        <v>0</v>
      </c>
      <c r="AS19" s="36">
        <f t="shared" si="26"/>
        <v>1</v>
      </c>
      <c r="AT19" s="36">
        <f t="shared" si="27"/>
        <v>0</v>
      </c>
      <c r="AU19" s="36">
        <f t="shared" si="28"/>
        <v>0</v>
      </c>
      <c r="AV19" s="36">
        <f t="shared" si="29"/>
        <v>0</v>
      </c>
      <c r="AW19" s="36">
        <f t="shared" si="30"/>
        <v>0</v>
      </c>
      <c r="AX19" s="137" t="str">
        <f t="shared" si="31"/>
        <v>Bus/Straba</v>
      </c>
      <c r="AY19" s="2">
        <v>1</v>
      </c>
      <c r="AZ19" s="36">
        <f t="shared" si="32"/>
        <v>1</v>
      </c>
      <c r="BA19" s="36">
        <f t="shared" si="33"/>
        <v>0</v>
      </c>
      <c r="BB19" s="36">
        <f t="shared" si="34"/>
        <v>0</v>
      </c>
      <c r="BC19" s="36">
        <f t="shared" si="35"/>
        <v>0</v>
      </c>
      <c r="BD19" s="36">
        <f t="shared" si="36"/>
        <v>0</v>
      </c>
      <c r="BE19" s="36">
        <f t="shared" si="37"/>
        <v>0</v>
      </c>
      <c r="BF19" s="2">
        <v>7</v>
      </c>
      <c r="BG19" s="36">
        <f t="shared" si="38"/>
        <v>0</v>
      </c>
      <c r="BH19" s="36">
        <f t="shared" si="39"/>
        <v>0</v>
      </c>
      <c r="BI19" s="36">
        <f t="shared" si="40"/>
        <v>0</v>
      </c>
      <c r="BJ19" s="36">
        <f t="shared" si="41"/>
        <v>0</v>
      </c>
      <c r="BK19" s="36">
        <f t="shared" si="42"/>
        <v>0</v>
      </c>
      <c r="BL19" s="36">
        <f t="shared" si="43"/>
        <v>0</v>
      </c>
      <c r="BM19" s="36">
        <f t="shared" si="44"/>
        <v>1</v>
      </c>
      <c r="BN19" s="36">
        <f t="shared" si="45"/>
        <v>0</v>
      </c>
      <c r="BO19" s="2"/>
      <c r="BP19" s="2"/>
      <c r="BQ19" s="2"/>
      <c r="BR19" s="2"/>
      <c r="BS19" s="2"/>
      <c r="BT19" s="111"/>
      <c r="BU19" s="201">
        <v>0</v>
      </c>
      <c r="BV19" s="201">
        <v>0</v>
      </c>
      <c r="BW19" s="201">
        <v>1</v>
      </c>
      <c r="BX19" s="201">
        <v>0</v>
      </c>
      <c r="BY19" s="201">
        <v>0</v>
      </c>
      <c r="BZ19" s="201">
        <v>1</v>
      </c>
      <c r="CA19" s="201">
        <v>1</v>
      </c>
      <c r="CB19" s="266">
        <v>0</v>
      </c>
      <c r="CC19" s="289"/>
      <c r="CD19" s="52" t="str">
        <f t="shared" si="46"/>
        <v>Eltern</v>
      </c>
      <c r="CE19" s="2">
        <v>4</v>
      </c>
      <c r="CF19" s="36">
        <f t="shared" si="47"/>
        <v>0</v>
      </c>
      <c r="CG19" s="36">
        <f t="shared" si="48"/>
        <v>0</v>
      </c>
      <c r="CH19" s="36">
        <f t="shared" si="49"/>
        <v>0</v>
      </c>
      <c r="CI19" s="36">
        <f t="shared" si="50"/>
        <v>1</v>
      </c>
      <c r="CJ19" s="36">
        <f t="shared" si="51"/>
        <v>0</v>
      </c>
      <c r="CK19" s="2">
        <v>1</v>
      </c>
      <c r="CL19" s="2">
        <v>1</v>
      </c>
      <c r="CM19" s="111">
        <v>1</v>
      </c>
      <c r="CN19" s="36">
        <f t="shared" si="52"/>
        <v>1</v>
      </c>
      <c r="CO19" s="239">
        <f t="shared" si="53"/>
        <v>0</v>
      </c>
      <c r="CP19" s="2">
        <v>1</v>
      </c>
      <c r="CQ19" s="2">
        <v>1</v>
      </c>
      <c r="CR19" s="2">
        <v>1</v>
      </c>
      <c r="CS19" s="2">
        <v>0</v>
      </c>
      <c r="CT19" s="111">
        <v>1</v>
      </c>
      <c r="CU19" s="8">
        <v>0</v>
      </c>
      <c r="CV19" s="8">
        <v>3</v>
      </c>
      <c r="CW19" s="111">
        <v>1</v>
      </c>
      <c r="CX19" s="2">
        <v>3</v>
      </c>
      <c r="CY19" s="2">
        <v>4</v>
      </c>
      <c r="CZ19" s="2">
        <v>4</v>
      </c>
      <c r="DA19" s="2">
        <v>0</v>
      </c>
      <c r="DB19" s="2">
        <v>3</v>
      </c>
      <c r="DC19" s="111">
        <v>3</v>
      </c>
      <c r="DD19" s="2">
        <v>4</v>
      </c>
      <c r="DE19" s="2">
        <v>4</v>
      </c>
      <c r="DF19" s="2">
        <v>4</v>
      </c>
      <c r="DG19" s="2">
        <v>4</v>
      </c>
      <c r="DH19" s="2">
        <v>1</v>
      </c>
      <c r="DI19" s="2">
        <v>3</v>
      </c>
      <c r="DJ19" s="111">
        <v>2</v>
      </c>
      <c r="DK19" s="289">
        <v>0</v>
      </c>
      <c r="DL19" s="2">
        <v>0</v>
      </c>
      <c r="DM19" s="2">
        <v>0</v>
      </c>
      <c r="DN19" s="2">
        <v>0</v>
      </c>
      <c r="DO19" s="2">
        <v>1</v>
      </c>
      <c r="DP19" s="2">
        <v>0</v>
      </c>
      <c r="DQ19" s="295" t="s">
        <v>377</v>
      </c>
    </row>
    <row r="20" spans="1:121" ht="15.75">
      <c r="A20" s="65">
        <v>11</v>
      </c>
      <c r="B20" s="64">
        <v>2006</v>
      </c>
      <c r="C20" s="2">
        <v>2</v>
      </c>
      <c r="D20" s="52" t="str">
        <f t="shared" si="3"/>
        <v>EFA</v>
      </c>
      <c r="E20" s="36">
        <f t="shared" si="4"/>
        <v>0</v>
      </c>
      <c r="F20" s="36">
        <f t="shared" si="5"/>
        <v>1</v>
      </c>
      <c r="G20" s="36">
        <f t="shared" si="6"/>
        <v>0</v>
      </c>
      <c r="H20" s="2">
        <v>1</v>
      </c>
      <c r="I20" s="36">
        <f t="shared" si="7"/>
        <v>1</v>
      </c>
      <c r="J20" s="2">
        <v>1</v>
      </c>
      <c r="K20" s="52" t="str">
        <f t="shared" si="1"/>
        <v>weiblich</v>
      </c>
      <c r="L20" s="2">
        <v>29</v>
      </c>
      <c r="M20" s="52" t="str">
        <f t="shared" si="2"/>
        <v>26++</v>
      </c>
      <c r="N20" s="36">
        <f t="shared" si="8"/>
        <v>0</v>
      </c>
      <c r="O20" s="36">
        <f t="shared" si="9"/>
        <v>0</v>
      </c>
      <c r="P20" s="36">
        <f t="shared" si="10"/>
        <v>1</v>
      </c>
      <c r="Q20" s="2">
        <v>0</v>
      </c>
      <c r="R20" s="2">
        <v>52</v>
      </c>
      <c r="S20" s="66">
        <v>165</v>
      </c>
      <c r="T20" s="2">
        <v>0</v>
      </c>
      <c r="U20" s="2">
        <v>1</v>
      </c>
      <c r="V20" s="52" t="str">
        <f t="shared" si="11"/>
        <v>sonst.</v>
      </c>
      <c r="W20" s="2">
        <v>3</v>
      </c>
      <c r="X20" s="36">
        <f t="shared" si="12"/>
        <v>0</v>
      </c>
      <c r="Y20" s="36">
        <f t="shared" si="13"/>
        <v>0</v>
      </c>
      <c r="Z20" s="36">
        <f t="shared" si="14"/>
        <v>1</v>
      </c>
      <c r="AA20" s="129" t="str">
        <f t="shared" si="15"/>
        <v>Ber.Ausb</v>
      </c>
      <c r="AB20" s="2">
        <v>1</v>
      </c>
      <c r="AC20" s="2">
        <v>2</v>
      </c>
      <c r="AD20" s="210">
        <v>1</v>
      </c>
      <c r="AE20" s="36"/>
      <c r="AF20" s="36"/>
      <c r="AG20" s="36"/>
      <c r="AH20" s="2">
        <v>20</v>
      </c>
      <c r="AI20" s="52" t="str">
        <f t="shared" si="19"/>
        <v>Ausland</v>
      </c>
      <c r="AJ20" s="36">
        <f t="shared" si="20"/>
        <v>0</v>
      </c>
      <c r="AK20" s="36">
        <f t="shared" si="21"/>
        <v>0</v>
      </c>
      <c r="AL20" s="36">
        <f t="shared" si="22"/>
        <v>0</v>
      </c>
      <c r="AM20" s="36">
        <f t="shared" si="23"/>
        <v>1</v>
      </c>
      <c r="AN20" s="2">
        <v>1</v>
      </c>
      <c r="AO20" s="2">
        <v>10</v>
      </c>
      <c r="AP20" s="137" t="str">
        <f t="shared" si="24"/>
        <v>Bus/Straba</v>
      </c>
      <c r="AQ20" s="2">
        <v>1</v>
      </c>
      <c r="AR20" s="36">
        <f t="shared" si="25"/>
        <v>1</v>
      </c>
      <c r="AS20" s="36">
        <f t="shared" si="26"/>
        <v>0</v>
      </c>
      <c r="AT20" s="36">
        <f t="shared" si="27"/>
        <v>0</v>
      </c>
      <c r="AU20" s="36">
        <f t="shared" si="28"/>
        <v>0</v>
      </c>
      <c r="AV20" s="36">
        <f t="shared" si="29"/>
        <v>0</v>
      </c>
      <c r="AW20" s="36">
        <f t="shared" si="30"/>
        <v>0</v>
      </c>
      <c r="AX20" s="137" t="str">
        <f t="shared" si="31"/>
        <v>Bus/Straba</v>
      </c>
      <c r="AY20" s="2">
        <v>1</v>
      </c>
      <c r="AZ20" s="36">
        <f t="shared" si="32"/>
        <v>1</v>
      </c>
      <c r="BA20" s="36">
        <f t="shared" si="33"/>
        <v>0</v>
      </c>
      <c r="BB20" s="36">
        <f t="shared" si="34"/>
        <v>0</v>
      </c>
      <c r="BC20" s="36">
        <f t="shared" si="35"/>
        <v>0</v>
      </c>
      <c r="BD20" s="36">
        <f t="shared" si="36"/>
        <v>0</v>
      </c>
      <c r="BE20" s="36">
        <f t="shared" si="37"/>
        <v>0</v>
      </c>
      <c r="BF20" s="2">
        <v>1</v>
      </c>
      <c r="BG20" s="36">
        <f t="shared" si="38"/>
        <v>1</v>
      </c>
      <c r="BH20" s="36">
        <f t="shared" si="39"/>
        <v>0</v>
      </c>
      <c r="BI20" s="36">
        <f t="shared" si="40"/>
        <v>0</v>
      </c>
      <c r="BJ20" s="36">
        <f t="shared" si="41"/>
        <v>0</v>
      </c>
      <c r="BK20" s="36">
        <f t="shared" si="42"/>
        <v>0</v>
      </c>
      <c r="BL20" s="36">
        <f t="shared" si="43"/>
        <v>0</v>
      </c>
      <c r="BM20" s="36">
        <f t="shared" si="44"/>
        <v>0</v>
      </c>
      <c r="BN20" s="36">
        <f t="shared" si="45"/>
        <v>0</v>
      </c>
      <c r="BO20" s="2">
        <v>0</v>
      </c>
      <c r="BP20" s="2">
        <v>0</v>
      </c>
      <c r="BQ20" s="2">
        <v>0</v>
      </c>
      <c r="BR20" s="2">
        <v>0</v>
      </c>
      <c r="BS20" s="2">
        <v>0</v>
      </c>
      <c r="BT20" s="111">
        <v>1</v>
      </c>
      <c r="BU20" s="201">
        <v>0</v>
      </c>
      <c r="BV20" s="201">
        <v>0</v>
      </c>
      <c r="BW20" s="201">
        <v>0</v>
      </c>
      <c r="BX20" s="201">
        <v>0</v>
      </c>
      <c r="BY20" s="201">
        <v>0</v>
      </c>
      <c r="BZ20" s="201">
        <v>0</v>
      </c>
      <c r="CA20" s="201">
        <v>1</v>
      </c>
      <c r="CB20" s="266">
        <v>0</v>
      </c>
      <c r="CC20" s="289"/>
      <c r="CD20" s="52" t="str">
        <f t="shared" si="46"/>
        <v>Eigenständig</v>
      </c>
      <c r="CE20" s="2">
        <v>1</v>
      </c>
      <c r="CF20" s="36">
        <f t="shared" si="47"/>
        <v>1</v>
      </c>
      <c r="CG20" s="36">
        <f t="shared" si="48"/>
        <v>0</v>
      </c>
      <c r="CH20" s="36">
        <f t="shared" si="49"/>
        <v>0</v>
      </c>
      <c r="CI20" s="36">
        <f t="shared" si="50"/>
        <v>0</v>
      </c>
      <c r="CJ20" s="36">
        <f t="shared" si="51"/>
        <v>0</v>
      </c>
      <c r="CK20" s="2">
        <v>1</v>
      </c>
      <c r="CL20" s="2">
        <v>1</v>
      </c>
      <c r="CM20" s="111">
        <v>0</v>
      </c>
      <c r="CN20" s="36">
        <f t="shared" si="52"/>
        <v>1</v>
      </c>
      <c r="CO20" s="239">
        <f t="shared" si="53"/>
        <v>0</v>
      </c>
      <c r="CP20" s="2">
        <v>1</v>
      </c>
      <c r="CQ20" s="2">
        <v>1</v>
      </c>
      <c r="CR20" s="2">
        <v>0</v>
      </c>
      <c r="CS20" s="2">
        <v>0</v>
      </c>
      <c r="CT20" s="111">
        <v>0</v>
      </c>
      <c r="CU20" s="8">
        <v>0</v>
      </c>
      <c r="CV20" s="8">
        <v>6.5</v>
      </c>
      <c r="CW20" s="111">
        <v>1</v>
      </c>
      <c r="CX20" s="2">
        <v>1</v>
      </c>
      <c r="CY20" s="2">
        <v>0</v>
      </c>
      <c r="CZ20" s="2">
        <v>0</v>
      </c>
      <c r="DA20" s="2">
        <v>0</v>
      </c>
      <c r="DB20" s="2">
        <v>1</v>
      </c>
      <c r="DC20" s="111">
        <v>0</v>
      </c>
      <c r="DD20" s="2">
        <v>0</v>
      </c>
      <c r="DE20" s="2">
        <v>0</v>
      </c>
      <c r="DF20" s="2">
        <v>0</v>
      </c>
      <c r="DG20" s="2">
        <v>0</v>
      </c>
      <c r="DH20" s="2">
        <v>0</v>
      </c>
      <c r="DI20" s="2">
        <v>0</v>
      </c>
      <c r="DJ20" s="111">
        <v>0</v>
      </c>
      <c r="DK20" s="289">
        <v>0</v>
      </c>
      <c r="DL20" s="2">
        <v>1</v>
      </c>
      <c r="DM20" s="2">
        <v>0</v>
      </c>
      <c r="DN20" s="2">
        <v>0</v>
      </c>
      <c r="DO20" s="2">
        <v>0</v>
      </c>
      <c r="DP20" s="2">
        <v>0</v>
      </c>
      <c r="DQ20" s="295" t="s">
        <v>378</v>
      </c>
    </row>
    <row r="21" spans="1:121" ht="15.75">
      <c r="A21" s="65">
        <v>12</v>
      </c>
      <c r="B21" s="64">
        <v>2006</v>
      </c>
      <c r="C21" s="2">
        <v>2</v>
      </c>
      <c r="D21" s="52" t="str">
        <f t="shared" si="3"/>
        <v>EFA</v>
      </c>
      <c r="E21" s="36">
        <f t="shared" si="4"/>
        <v>0</v>
      </c>
      <c r="F21" s="36">
        <f t="shared" si="5"/>
        <v>1</v>
      </c>
      <c r="G21" s="36">
        <f t="shared" si="6"/>
        <v>0</v>
      </c>
      <c r="H21" s="2">
        <v>1</v>
      </c>
      <c r="I21" s="36">
        <f t="shared" si="7"/>
        <v>1</v>
      </c>
      <c r="J21" s="2">
        <v>1</v>
      </c>
      <c r="K21" s="52" t="str">
        <f t="shared" si="1"/>
        <v>weiblich</v>
      </c>
      <c r="L21" s="2">
        <v>23</v>
      </c>
      <c r="M21" s="52" t="str">
        <f t="shared" si="2"/>
        <v>23-25</v>
      </c>
      <c r="N21" s="36">
        <f t="shared" si="8"/>
        <v>0</v>
      </c>
      <c r="O21" s="36">
        <f t="shared" si="9"/>
        <v>1</v>
      </c>
      <c r="P21" s="36">
        <f t="shared" si="10"/>
        <v>0</v>
      </c>
      <c r="Q21" s="2">
        <v>0</v>
      </c>
      <c r="R21" s="2">
        <v>54</v>
      </c>
      <c r="S21" s="66">
        <v>160</v>
      </c>
      <c r="T21" s="2">
        <v>1</v>
      </c>
      <c r="U21" s="2">
        <v>0</v>
      </c>
      <c r="V21" s="52" t="str">
        <f t="shared" si="11"/>
        <v>Fachabi</v>
      </c>
      <c r="W21" s="2">
        <v>2</v>
      </c>
      <c r="X21" s="36">
        <f t="shared" si="12"/>
        <v>0</v>
      </c>
      <c r="Y21" s="36">
        <f t="shared" si="13"/>
        <v>1</v>
      </c>
      <c r="Z21" s="36">
        <f t="shared" si="14"/>
        <v>0</v>
      </c>
      <c r="AA21" s="129" t="str">
        <f t="shared" si="15"/>
        <v>Ber.Ausb</v>
      </c>
      <c r="AB21" s="2">
        <v>1</v>
      </c>
      <c r="AC21" s="2">
        <v>2.5</v>
      </c>
      <c r="AD21" s="210">
        <v>2</v>
      </c>
      <c r="AE21" s="36">
        <f t="shared" si="16"/>
        <v>0</v>
      </c>
      <c r="AF21" s="36">
        <f t="shared" si="17"/>
        <v>1</v>
      </c>
      <c r="AG21" s="36">
        <f t="shared" si="18"/>
        <v>0</v>
      </c>
      <c r="AH21" s="2">
        <v>1</v>
      </c>
      <c r="AI21" s="52" t="str">
        <f t="shared" si="19"/>
        <v>Bremen</v>
      </c>
      <c r="AJ21" s="36">
        <f t="shared" si="20"/>
        <v>1</v>
      </c>
      <c r="AK21" s="36">
        <f t="shared" si="21"/>
        <v>0</v>
      </c>
      <c r="AL21" s="36">
        <f t="shared" si="22"/>
        <v>0</v>
      </c>
      <c r="AM21" s="36">
        <f t="shared" si="23"/>
        <v>0</v>
      </c>
      <c r="AN21" s="2">
        <v>15</v>
      </c>
      <c r="AO21" s="2">
        <v>20</v>
      </c>
      <c r="AP21" s="137" t="str">
        <f t="shared" si="24"/>
        <v>Auto</v>
      </c>
      <c r="AQ21" s="2">
        <v>5</v>
      </c>
      <c r="AR21" s="36">
        <f t="shared" si="25"/>
        <v>0</v>
      </c>
      <c r="AS21" s="36">
        <f t="shared" si="26"/>
        <v>0</v>
      </c>
      <c r="AT21" s="36">
        <f t="shared" si="27"/>
        <v>0</v>
      </c>
      <c r="AU21" s="36">
        <f t="shared" si="28"/>
        <v>0</v>
      </c>
      <c r="AV21" s="36">
        <f t="shared" si="29"/>
        <v>1</v>
      </c>
      <c r="AW21" s="36">
        <f t="shared" si="30"/>
        <v>0</v>
      </c>
      <c r="AX21" s="137" t="str">
        <f t="shared" si="31"/>
        <v>Bahn</v>
      </c>
      <c r="AY21" s="2">
        <v>2</v>
      </c>
      <c r="AZ21" s="36">
        <f t="shared" si="32"/>
        <v>0</v>
      </c>
      <c r="BA21" s="36">
        <f t="shared" si="33"/>
        <v>1</v>
      </c>
      <c r="BB21" s="36">
        <f t="shared" si="34"/>
        <v>0</v>
      </c>
      <c r="BC21" s="36">
        <f t="shared" si="35"/>
        <v>0</v>
      </c>
      <c r="BD21" s="36">
        <f t="shared" si="36"/>
        <v>0</v>
      </c>
      <c r="BE21" s="36">
        <f t="shared" si="37"/>
        <v>0</v>
      </c>
      <c r="BF21" s="2">
        <v>7</v>
      </c>
      <c r="BG21" s="36">
        <f t="shared" si="38"/>
        <v>0</v>
      </c>
      <c r="BH21" s="36">
        <f t="shared" si="39"/>
        <v>0</v>
      </c>
      <c r="BI21" s="36">
        <f t="shared" si="40"/>
        <v>0</v>
      </c>
      <c r="BJ21" s="36">
        <f t="shared" si="41"/>
        <v>0</v>
      </c>
      <c r="BK21" s="36">
        <f t="shared" si="42"/>
        <v>0</v>
      </c>
      <c r="BL21" s="36">
        <f t="shared" si="43"/>
        <v>0</v>
      </c>
      <c r="BM21" s="36">
        <f t="shared" si="44"/>
        <v>1</v>
      </c>
      <c r="BN21" s="36">
        <f t="shared" si="45"/>
        <v>0</v>
      </c>
      <c r="BO21" s="2">
        <v>0</v>
      </c>
      <c r="BP21" s="2">
        <v>0</v>
      </c>
      <c r="BQ21" s="2">
        <v>0</v>
      </c>
      <c r="BR21" s="2">
        <v>1</v>
      </c>
      <c r="BS21" s="2">
        <v>0</v>
      </c>
      <c r="BT21" s="111">
        <v>0</v>
      </c>
      <c r="BU21" s="201">
        <v>0</v>
      </c>
      <c r="BV21" s="201">
        <v>0</v>
      </c>
      <c r="BW21" s="201">
        <v>0</v>
      </c>
      <c r="BX21" s="201">
        <v>0</v>
      </c>
      <c r="BY21" s="201">
        <v>0</v>
      </c>
      <c r="BZ21" s="201">
        <v>1</v>
      </c>
      <c r="CA21" s="201">
        <v>0</v>
      </c>
      <c r="CB21" s="266">
        <v>0</v>
      </c>
      <c r="CC21" s="289"/>
      <c r="CD21" s="52" t="str">
        <f t="shared" si="46"/>
        <v>Eigenständig</v>
      </c>
      <c r="CE21" s="2">
        <v>1</v>
      </c>
      <c r="CF21" s="36">
        <f t="shared" si="47"/>
        <v>1</v>
      </c>
      <c r="CG21" s="36">
        <f t="shared" si="48"/>
        <v>0</v>
      </c>
      <c r="CH21" s="36">
        <f t="shared" si="49"/>
        <v>0</v>
      </c>
      <c r="CI21" s="36">
        <f t="shared" si="50"/>
        <v>0</v>
      </c>
      <c r="CJ21" s="36">
        <f t="shared" si="51"/>
        <v>0</v>
      </c>
      <c r="CK21" s="2">
        <v>1</v>
      </c>
      <c r="CL21" s="2">
        <v>1</v>
      </c>
      <c r="CM21" s="111">
        <v>1</v>
      </c>
      <c r="CN21" s="36">
        <f t="shared" si="52"/>
        <v>1</v>
      </c>
      <c r="CO21" s="239">
        <f t="shared" si="53"/>
        <v>0</v>
      </c>
      <c r="CP21" s="2">
        <v>1</v>
      </c>
      <c r="CQ21" s="2">
        <v>1</v>
      </c>
      <c r="CR21" s="2">
        <v>1</v>
      </c>
      <c r="CS21" s="2">
        <v>0</v>
      </c>
      <c r="CT21" s="111">
        <v>1</v>
      </c>
      <c r="CU21" s="8">
        <v>1</v>
      </c>
      <c r="CV21" s="8">
        <v>7</v>
      </c>
      <c r="CW21" s="111">
        <v>1</v>
      </c>
      <c r="CX21" s="2">
        <v>2</v>
      </c>
      <c r="CY21" s="2">
        <v>1</v>
      </c>
      <c r="CZ21" s="2">
        <v>3</v>
      </c>
      <c r="DA21" s="2">
        <v>0</v>
      </c>
      <c r="DB21" s="2">
        <v>3</v>
      </c>
      <c r="DC21" s="111">
        <v>0</v>
      </c>
      <c r="DD21" s="2">
        <v>3</v>
      </c>
      <c r="DE21" s="2">
        <v>1</v>
      </c>
      <c r="DF21" s="2">
        <v>1</v>
      </c>
      <c r="DG21" s="2">
        <v>2</v>
      </c>
      <c r="DH21" s="2">
        <v>0</v>
      </c>
      <c r="DI21" s="2">
        <v>0</v>
      </c>
      <c r="DJ21" s="111">
        <v>0</v>
      </c>
      <c r="DK21" s="289">
        <v>0</v>
      </c>
      <c r="DL21" s="2">
        <v>0</v>
      </c>
      <c r="DM21" s="2">
        <v>1</v>
      </c>
      <c r="DN21" s="2">
        <v>0</v>
      </c>
      <c r="DO21" s="2">
        <v>0</v>
      </c>
      <c r="DP21" s="2">
        <v>0</v>
      </c>
      <c r="DQ21" s="295" t="s">
        <v>379</v>
      </c>
    </row>
    <row r="22" spans="1:121" ht="15.75">
      <c r="A22" s="65">
        <v>13</v>
      </c>
      <c r="B22" s="64">
        <v>2006</v>
      </c>
      <c r="C22" s="2">
        <v>2</v>
      </c>
      <c r="D22" s="52" t="str">
        <f t="shared" si="3"/>
        <v>EFA</v>
      </c>
      <c r="E22" s="36">
        <f t="shared" si="4"/>
        <v>0</v>
      </c>
      <c r="F22" s="36">
        <f t="shared" si="5"/>
        <v>1</v>
      </c>
      <c r="G22" s="36">
        <f t="shared" si="6"/>
        <v>0</v>
      </c>
      <c r="H22" s="2">
        <v>1</v>
      </c>
      <c r="I22" s="36">
        <f t="shared" si="7"/>
        <v>1</v>
      </c>
      <c r="J22" s="2">
        <v>1</v>
      </c>
      <c r="K22" s="52" t="str">
        <f t="shared" si="1"/>
        <v>weiblich</v>
      </c>
      <c r="L22" s="2">
        <v>26</v>
      </c>
      <c r="M22" s="52" t="str">
        <f t="shared" si="2"/>
        <v>26++</v>
      </c>
      <c r="N22" s="36">
        <f t="shared" si="8"/>
        <v>0</v>
      </c>
      <c r="O22" s="36">
        <f t="shared" si="9"/>
        <v>0</v>
      </c>
      <c r="P22" s="36">
        <f t="shared" si="10"/>
        <v>1</v>
      </c>
      <c r="Q22" s="2">
        <v>0</v>
      </c>
      <c r="R22" s="2">
        <v>53</v>
      </c>
      <c r="S22" s="66">
        <v>160</v>
      </c>
      <c r="T22" s="2">
        <v>1</v>
      </c>
      <c r="U22" s="2">
        <v>0</v>
      </c>
      <c r="V22" s="52" t="str">
        <f t="shared" si="11"/>
        <v>Fachabi</v>
      </c>
      <c r="W22" s="2">
        <v>2</v>
      </c>
      <c r="X22" s="36">
        <f t="shared" si="12"/>
        <v>0</v>
      </c>
      <c r="Y22" s="36">
        <f t="shared" si="13"/>
        <v>1</v>
      </c>
      <c r="Z22" s="36">
        <f t="shared" si="14"/>
        <v>0</v>
      </c>
      <c r="AA22" s="129" t="str">
        <f t="shared" si="15"/>
        <v>Ber.Ausb</v>
      </c>
      <c r="AB22" s="2">
        <v>1</v>
      </c>
      <c r="AC22" s="2">
        <v>5</v>
      </c>
      <c r="AD22" s="210">
        <v>1</v>
      </c>
      <c r="AE22" s="36">
        <f t="shared" si="16"/>
        <v>1</v>
      </c>
      <c r="AF22" s="36">
        <f t="shared" si="17"/>
        <v>0</v>
      </c>
      <c r="AG22" s="36">
        <f t="shared" si="18"/>
        <v>0</v>
      </c>
      <c r="AH22" s="2"/>
      <c r="AI22" s="52" t="str">
        <f t="shared" si="19"/>
        <v>-</v>
      </c>
      <c r="AJ22" s="36" t="str">
        <f t="shared" si="20"/>
        <v>-</v>
      </c>
      <c r="AK22" s="36" t="str">
        <f t="shared" si="21"/>
        <v>-</v>
      </c>
      <c r="AL22" s="36" t="str">
        <f t="shared" si="22"/>
        <v>-</v>
      </c>
      <c r="AM22" s="36" t="str">
        <f t="shared" si="23"/>
        <v>-</v>
      </c>
      <c r="AN22" s="2">
        <v>35</v>
      </c>
      <c r="AO22" s="2">
        <v>70</v>
      </c>
      <c r="AP22" s="137" t="str">
        <f t="shared" si="24"/>
        <v>sonst.</v>
      </c>
      <c r="AQ22" s="2">
        <v>7</v>
      </c>
      <c r="AR22" s="36">
        <f t="shared" si="25"/>
        <v>0</v>
      </c>
      <c r="AS22" s="36">
        <f t="shared" si="26"/>
        <v>0</v>
      </c>
      <c r="AT22" s="36">
        <f t="shared" si="27"/>
        <v>0</v>
      </c>
      <c r="AU22" s="36">
        <f t="shared" si="28"/>
        <v>0</v>
      </c>
      <c r="AV22" s="36">
        <f t="shared" si="29"/>
        <v>0</v>
      </c>
      <c r="AW22" s="36">
        <f t="shared" si="30"/>
        <v>0</v>
      </c>
      <c r="AX22" s="137" t="str">
        <f t="shared" si="31"/>
        <v>-</v>
      </c>
      <c r="AY22" s="2"/>
      <c r="AZ22" s="36" t="str">
        <f t="shared" si="32"/>
        <v>-</v>
      </c>
      <c r="BA22" s="36" t="str">
        <f t="shared" si="33"/>
        <v>-</v>
      </c>
      <c r="BB22" s="36" t="str">
        <f t="shared" si="34"/>
        <v>-</v>
      </c>
      <c r="BC22" s="36" t="str">
        <f t="shared" si="35"/>
        <v>-</v>
      </c>
      <c r="BD22" s="36" t="str">
        <f t="shared" si="36"/>
        <v>-</v>
      </c>
      <c r="BE22" s="36" t="str">
        <f t="shared" si="37"/>
        <v>-</v>
      </c>
      <c r="BF22" s="2"/>
      <c r="BG22" s="36" t="str">
        <f t="shared" si="38"/>
        <v>-</v>
      </c>
      <c r="BH22" s="36" t="str">
        <f t="shared" si="39"/>
        <v>-</v>
      </c>
      <c r="BI22" s="36" t="str">
        <f t="shared" si="40"/>
        <v>-</v>
      </c>
      <c r="BJ22" s="36" t="str">
        <f t="shared" si="41"/>
        <v>-</v>
      </c>
      <c r="BK22" s="36" t="str">
        <f t="shared" si="42"/>
        <v>-</v>
      </c>
      <c r="BL22" s="36" t="str">
        <f t="shared" si="43"/>
        <v>-</v>
      </c>
      <c r="BM22" s="36" t="str">
        <f t="shared" si="44"/>
        <v>-</v>
      </c>
      <c r="BN22" s="36" t="str">
        <f t="shared" si="45"/>
        <v>-</v>
      </c>
      <c r="BO22" s="2"/>
      <c r="BP22" s="2"/>
      <c r="BQ22" s="2"/>
      <c r="BR22" s="2"/>
      <c r="BS22" s="2"/>
      <c r="BT22" s="111"/>
      <c r="BU22" s="201">
        <v>0</v>
      </c>
      <c r="BV22" s="201">
        <v>0</v>
      </c>
      <c r="BW22" s="201">
        <v>0</v>
      </c>
      <c r="BX22" s="201">
        <v>0</v>
      </c>
      <c r="BY22" s="201">
        <v>0</v>
      </c>
      <c r="BZ22" s="201">
        <v>1</v>
      </c>
      <c r="CA22" s="201">
        <v>0</v>
      </c>
      <c r="CB22" s="266">
        <v>0</v>
      </c>
      <c r="CC22" s="289"/>
      <c r="CD22" s="52" t="str">
        <f t="shared" si="46"/>
        <v>Eigenständig</v>
      </c>
      <c r="CE22" s="2">
        <v>1</v>
      </c>
      <c r="CF22" s="36">
        <f t="shared" si="47"/>
        <v>1</v>
      </c>
      <c r="CG22" s="36">
        <f t="shared" si="48"/>
        <v>0</v>
      </c>
      <c r="CH22" s="36">
        <f t="shared" si="49"/>
        <v>0</v>
      </c>
      <c r="CI22" s="36">
        <f t="shared" si="50"/>
        <v>0</v>
      </c>
      <c r="CJ22" s="36">
        <f t="shared" si="51"/>
        <v>0</v>
      </c>
      <c r="CK22" s="2">
        <v>1</v>
      </c>
      <c r="CL22" s="2"/>
      <c r="CM22" s="111"/>
      <c r="CN22" s="36">
        <f t="shared" si="52"/>
        <v>1</v>
      </c>
      <c r="CO22" s="239">
        <f t="shared" si="53"/>
        <v>0</v>
      </c>
      <c r="CP22" s="2">
        <v>1</v>
      </c>
      <c r="CQ22" s="2">
        <v>0</v>
      </c>
      <c r="CR22" s="2">
        <v>1</v>
      </c>
      <c r="CS22" s="2">
        <v>0</v>
      </c>
      <c r="CT22" s="111">
        <v>1</v>
      </c>
      <c r="CU22" s="8">
        <v>0</v>
      </c>
      <c r="CV22" s="8">
        <v>6</v>
      </c>
      <c r="CW22" s="111">
        <v>1</v>
      </c>
      <c r="CX22" s="2">
        <v>2</v>
      </c>
      <c r="CY22" s="2">
        <v>0</v>
      </c>
      <c r="CZ22" s="2">
        <v>1</v>
      </c>
      <c r="DA22" s="2">
        <v>0</v>
      </c>
      <c r="DB22" s="2">
        <v>3</v>
      </c>
      <c r="DC22" s="111">
        <v>0</v>
      </c>
      <c r="DD22" s="2">
        <v>0</v>
      </c>
      <c r="DE22" s="2">
        <v>0</v>
      </c>
      <c r="DF22" s="2">
        <v>0</v>
      </c>
      <c r="DG22" s="2">
        <v>0</v>
      </c>
      <c r="DH22" s="2">
        <v>0</v>
      </c>
      <c r="DI22" s="2">
        <v>0</v>
      </c>
      <c r="DJ22" s="111">
        <v>0</v>
      </c>
      <c r="DK22" s="289">
        <v>0</v>
      </c>
      <c r="DL22" s="2">
        <v>0</v>
      </c>
      <c r="DM22" s="2">
        <v>1</v>
      </c>
      <c r="DN22" s="2">
        <v>0</v>
      </c>
      <c r="DO22" s="2">
        <v>0</v>
      </c>
      <c r="DP22" s="2">
        <v>0</v>
      </c>
      <c r="DQ22" s="295" t="s">
        <v>380</v>
      </c>
    </row>
    <row r="23" spans="1:121" ht="15.75">
      <c r="A23" s="65">
        <v>14</v>
      </c>
      <c r="B23" s="64">
        <v>2006</v>
      </c>
      <c r="C23" s="2">
        <v>2</v>
      </c>
      <c r="D23" s="52" t="str">
        <f t="shared" si="3"/>
        <v>EFA</v>
      </c>
      <c r="E23" s="36">
        <f t="shared" si="4"/>
        <v>0</v>
      </c>
      <c r="F23" s="36">
        <f t="shared" si="5"/>
        <v>1</v>
      </c>
      <c r="G23" s="36">
        <f t="shared" si="6"/>
        <v>0</v>
      </c>
      <c r="H23" s="2">
        <v>1</v>
      </c>
      <c r="I23" s="36">
        <f t="shared" si="7"/>
        <v>1</v>
      </c>
      <c r="J23" s="2">
        <v>1</v>
      </c>
      <c r="K23" s="52" t="str">
        <f t="shared" si="1"/>
        <v>weiblich</v>
      </c>
      <c r="L23" s="2">
        <v>22</v>
      </c>
      <c r="M23" s="52" t="str">
        <f t="shared" si="2"/>
        <v>22-jünger</v>
      </c>
      <c r="N23" s="36">
        <f t="shared" si="8"/>
        <v>1</v>
      </c>
      <c r="O23" s="36">
        <f t="shared" si="9"/>
        <v>0</v>
      </c>
      <c r="P23" s="36">
        <f t="shared" si="10"/>
        <v>0</v>
      </c>
      <c r="Q23" s="2">
        <v>0</v>
      </c>
      <c r="R23" s="2">
        <v>55</v>
      </c>
      <c r="S23" s="66">
        <v>173</v>
      </c>
      <c r="T23" s="2">
        <v>1</v>
      </c>
      <c r="U23" s="2">
        <v>0</v>
      </c>
      <c r="V23" s="52" t="str">
        <f t="shared" si="11"/>
        <v>Fachabi</v>
      </c>
      <c r="W23" s="2">
        <v>2</v>
      </c>
      <c r="X23" s="36">
        <f t="shared" si="12"/>
        <v>0</v>
      </c>
      <c r="Y23" s="36">
        <f t="shared" si="13"/>
        <v>1</v>
      </c>
      <c r="Z23" s="36">
        <f t="shared" si="14"/>
        <v>0</v>
      </c>
      <c r="AA23" s="129" t="str">
        <f t="shared" si="15"/>
        <v>Ber.Ausb</v>
      </c>
      <c r="AB23" s="2">
        <v>1</v>
      </c>
      <c r="AC23" s="2">
        <v>3</v>
      </c>
      <c r="AD23" s="210">
        <v>1</v>
      </c>
      <c r="AE23" s="36">
        <f t="shared" si="16"/>
        <v>1</v>
      </c>
      <c r="AF23" s="36">
        <f t="shared" si="17"/>
        <v>0</v>
      </c>
      <c r="AG23" s="36">
        <f t="shared" si="18"/>
        <v>0</v>
      </c>
      <c r="AH23" s="2">
        <v>9</v>
      </c>
      <c r="AI23" s="52" t="str">
        <f t="shared" si="19"/>
        <v>NdSachs.</v>
      </c>
      <c r="AJ23" s="36">
        <f t="shared" si="20"/>
        <v>0</v>
      </c>
      <c r="AK23" s="36">
        <f t="shared" si="21"/>
        <v>1</v>
      </c>
      <c r="AL23" s="36">
        <f t="shared" si="22"/>
        <v>0</v>
      </c>
      <c r="AM23" s="36">
        <f t="shared" si="23"/>
        <v>0</v>
      </c>
      <c r="AN23" s="2">
        <v>20</v>
      </c>
      <c r="AO23" s="2">
        <v>25</v>
      </c>
      <c r="AP23" s="137" t="str">
        <f t="shared" si="24"/>
        <v>Bus/Straba</v>
      </c>
      <c r="AQ23" s="2">
        <v>1</v>
      </c>
      <c r="AR23" s="36">
        <f t="shared" si="25"/>
        <v>1</v>
      </c>
      <c r="AS23" s="36">
        <f t="shared" si="26"/>
        <v>0</v>
      </c>
      <c r="AT23" s="36">
        <f t="shared" si="27"/>
        <v>0</v>
      </c>
      <c r="AU23" s="36">
        <f t="shared" si="28"/>
        <v>0</v>
      </c>
      <c r="AV23" s="36">
        <f t="shared" si="29"/>
        <v>0</v>
      </c>
      <c r="AW23" s="36">
        <f t="shared" si="30"/>
        <v>0</v>
      </c>
      <c r="AX23" s="137" t="str">
        <f t="shared" si="31"/>
        <v>Bus/Straba</v>
      </c>
      <c r="AY23" s="2">
        <v>1</v>
      </c>
      <c r="AZ23" s="36">
        <f t="shared" si="32"/>
        <v>1</v>
      </c>
      <c r="BA23" s="36">
        <f t="shared" si="33"/>
        <v>0</v>
      </c>
      <c r="BB23" s="36">
        <f t="shared" si="34"/>
        <v>0</v>
      </c>
      <c r="BC23" s="36">
        <f t="shared" si="35"/>
        <v>0</v>
      </c>
      <c r="BD23" s="36">
        <f t="shared" si="36"/>
        <v>0</v>
      </c>
      <c r="BE23" s="36">
        <f t="shared" si="37"/>
        <v>0</v>
      </c>
      <c r="BF23" s="2"/>
      <c r="BG23" s="36" t="str">
        <f t="shared" si="38"/>
        <v>-</v>
      </c>
      <c r="BH23" s="36" t="str">
        <f t="shared" si="39"/>
        <v>-</v>
      </c>
      <c r="BI23" s="36" t="str">
        <f t="shared" si="40"/>
        <v>-</v>
      </c>
      <c r="BJ23" s="36" t="str">
        <f t="shared" si="41"/>
        <v>-</v>
      </c>
      <c r="BK23" s="36" t="str">
        <f t="shared" si="42"/>
        <v>-</v>
      </c>
      <c r="BL23" s="36" t="str">
        <f t="shared" si="43"/>
        <v>-</v>
      </c>
      <c r="BM23" s="36" t="str">
        <f t="shared" si="44"/>
        <v>-</v>
      </c>
      <c r="BN23" s="36" t="str">
        <f t="shared" si="45"/>
        <v>-</v>
      </c>
      <c r="BO23" s="2"/>
      <c r="BP23" s="2"/>
      <c r="BQ23" s="2"/>
      <c r="BR23" s="2"/>
      <c r="BS23" s="2"/>
      <c r="BT23" s="111"/>
      <c r="BU23" s="201">
        <v>0</v>
      </c>
      <c r="BV23" s="201">
        <v>0</v>
      </c>
      <c r="BW23" s="201">
        <v>0</v>
      </c>
      <c r="BX23" s="201">
        <v>0</v>
      </c>
      <c r="BY23" s="201">
        <v>0</v>
      </c>
      <c r="BZ23" s="201">
        <v>1</v>
      </c>
      <c r="CA23" s="201">
        <v>0</v>
      </c>
      <c r="CB23" s="266">
        <v>0</v>
      </c>
      <c r="CC23" s="289"/>
      <c r="CD23" s="52" t="str">
        <f t="shared" si="46"/>
        <v>Eigenständig</v>
      </c>
      <c r="CE23" s="2">
        <v>1</v>
      </c>
      <c r="CF23" s="36">
        <f t="shared" si="47"/>
        <v>1</v>
      </c>
      <c r="CG23" s="36">
        <f t="shared" si="48"/>
        <v>0</v>
      </c>
      <c r="CH23" s="36">
        <f t="shared" si="49"/>
        <v>0</v>
      </c>
      <c r="CI23" s="36">
        <f t="shared" si="50"/>
        <v>0</v>
      </c>
      <c r="CJ23" s="36">
        <f t="shared" si="51"/>
        <v>0</v>
      </c>
      <c r="CK23" s="2">
        <v>1</v>
      </c>
      <c r="CL23" s="2">
        <v>1</v>
      </c>
      <c r="CM23" s="111">
        <v>0</v>
      </c>
      <c r="CN23" s="36">
        <f t="shared" si="52"/>
        <v>1</v>
      </c>
      <c r="CO23" s="239">
        <f t="shared" si="53"/>
        <v>0</v>
      </c>
      <c r="CP23" s="2">
        <v>1</v>
      </c>
      <c r="CQ23" s="2">
        <v>2</v>
      </c>
      <c r="CR23" s="2">
        <v>0</v>
      </c>
      <c r="CS23" s="2">
        <v>0</v>
      </c>
      <c r="CT23" s="111">
        <v>0</v>
      </c>
      <c r="CU23" s="8">
        <v>0</v>
      </c>
      <c r="CW23" s="111">
        <v>0</v>
      </c>
      <c r="CX23" s="2">
        <v>4</v>
      </c>
      <c r="CY23" s="2">
        <v>4</v>
      </c>
      <c r="CZ23" s="2">
        <v>3</v>
      </c>
      <c r="DA23" s="2">
        <v>0</v>
      </c>
      <c r="DB23" s="2">
        <v>4</v>
      </c>
      <c r="DC23" s="111">
        <v>2</v>
      </c>
      <c r="DD23" s="2">
        <v>4</v>
      </c>
      <c r="DE23" s="2">
        <v>3</v>
      </c>
      <c r="DF23" s="2">
        <v>4</v>
      </c>
      <c r="DG23" s="2">
        <v>3</v>
      </c>
      <c r="DH23" s="2">
        <v>1</v>
      </c>
      <c r="DI23" s="2">
        <v>1</v>
      </c>
      <c r="DJ23" s="111">
        <v>1</v>
      </c>
      <c r="DK23" s="289">
        <v>0</v>
      </c>
      <c r="DL23" s="2">
        <v>1</v>
      </c>
      <c r="DM23" s="2">
        <v>0</v>
      </c>
      <c r="DN23" s="2">
        <v>1</v>
      </c>
      <c r="DO23" s="2">
        <v>0</v>
      </c>
      <c r="DP23" s="2">
        <v>1</v>
      </c>
      <c r="DQ23" s="295" t="s">
        <v>381</v>
      </c>
    </row>
    <row r="24" spans="1:121" ht="15.75">
      <c r="A24" s="65">
        <v>15</v>
      </c>
      <c r="B24" s="64">
        <v>2006</v>
      </c>
      <c r="C24" s="2">
        <v>2</v>
      </c>
      <c r="D24" s="52" t="str">
        <f t="shared" si="3"/>
        <v>EFA</v>
      </c>
      <c r="E24" s="36">
        <f t="shared" si="4"/>
        <v>0</v>
      </c>
      <c r="F24" s="36">
        <f t="shared" si="5"/>
        <v>1</v>
      </c>
      <c r="G24" s="36">
        <f t="shared" si="6"/>
        <v>0</v>
      </c>
      <c r="H24" s="2">
        <v>1</v>
      </c>
      <c r="I24" s="36">
        <f t="shared" si="7"/>
        <v>1</v>
      </c>
      <c r="J24" s="2">
        <v>1</v>
      </c>
      <c r="K24" s="52" t="str">
        <f t="shared" si="1"/>
        <v>weiblich</v>
      </c>
      <c r="L24" s="2">
        <v>19</v>
      </c>
      <c r="M24" s="52" t="str">
        <f t="shared" si="2"/>
        <v>22-jünger</v>
      </c>
      <c r="N24" s="36">
        <f t="shared" si="8"/>
        <v>1</v>
      </c>
      <c r="O24" s="36">
        <f t="shared" si="9"/>
        <v>0</v>
      </c>
      <c r="P24" s="36">
        <f t="shared" si="10"/>
        <v>0</v>
      </c>
      <c r="Q24" s="2">
        <v>0</v>
      </c>
      <c r="R24" s="2"/>
      <c r="S24" s="66"/>
      <c r="T24" s="2">
        <v>1</v>
      </c>
      <c r="U24" s="2">
        <v>0</v>
      </c>
      <c r="V24" s="52" t="str">
        <f t="shared" si="11"/>
        <v>Fachabi</v>
      </c>
      <c r="W24" s="2">
        <v>2</v>
      </c>
      <c r="X24" s="36">
        <f t="shared" si="12"/>
        <v>0</v>
      </c>
      <c r="Y24" s="36">
        <f t="shared" si="13"/>
        <v>1</v>
      </c>
      <c r="Z24" s="36">
        <f t="shared" si="14"/>
        <v>0</v>
      </c>
      <c r="AA24" s="129" t="str">
        <f t="shared" si="15"/>
        <v>keine</v>
      </c>
      <c r="AB24" s="2">
        <v>0</v>
      </c>
      <c r="AC24" s="2">
        <v>0</v>
      </c>
      <c r="AD24" s="210"/>
      <c r="AE24" s="36" t="str">
        <f t="shared" si="16"/>
        <v>-</v>
      </c>
      <c r="AF24" s="36" t="str">
        <f t="shared" si="17"/>
        <v>-</v>
      </c>
      <c r="AG24" s="36" t="str">
        <f t="shared" si="18"/>
        <v>-</v>
      </c>
      <c r="AH24" s="2">
        <v>20</v>
      </c>
      <c r="AI24" s="52" t="str">
        <f t="shared" si="19"/>
        <v>Ausland</v>
      </c>
      <c r="AJ24" s="36">
        <f t="shared" si="20"/>
        <v>0</v>
      </c>
      <c r="AK24" s="36">
        <f t="shared" si="21"/>
        <v>0</v>
      </c>
      <c r="AL24" s="36">
        <f t="shared" si="22"/>
        <v>0</v>
      </c>
      <c r="AM24" s="36">
        <f t="shared" si="23"/>
        <v>1</v>
      </c>
      <c r="AN24" s="2">
        <v>20</v>
      </c>
      <c r="AO24" s="2">
        <v>20</v>
      </c>
      <c r="AP24" s="137" t="str">
        <f t="shared" si="24"/>
        <v>Bus/Straba</v>
      </c>
      <c r="AQ24" s="2">
        <v>1</v>
      </c>
      <c r="AR24" s="36">
        <f t="shared" si="25"/>
        <v>1</v>
      </c>
      <c r="AS24" s="36">
        <f t="shared" si="26"/>
        <v>0</v>
      </c>
      <c r="AT24" s="36">
        <f t="shared" si="27"/>
        <v>0</v>
      </c>
      <c r="AU24" s="36">
        <f t="shared" si="28"/>
        <v>0</v>
      </c>
      <c r="AV24" s="36">
        <f t="shared" si="29"/>
        <v>0</v>
      </c>
      <c r="AW24" s="36">
        <f t="shared" si="30"/>
        <v>0</v>
      </c>
      <c r="AX24" s="137" t="str">
        <f t="shared" si="31"/>
        <v>Auto</v>
      </c>
      <c r="AY24" s="2">
        <v>5</v>
      </c>
      <c r="AZ24" s="36">
        <f t="shared" si="32"/>
        <v>0</v>
      </c>
      <c r="BA24" s="36">
        <f t="shared" si="33"/>
        <v>0</v>
      </c>
      <c r="BB24" s="36">
        <f t="shared" si="34"/>
        <v>0</v>
      </c>
      <c r="BC24" s="36">
        <f t="shared" si="35"/>
        <v>0</v>
      </c>
      <c r="BD24" s="36">
        <f t="shared" si="36"/>
        <v>1</v>
      </c>
      <c r="BE24" s="36">
        <f t="shared" si="37"/>
        <v>0</v>
      </c>
      <c r="BF24" s="2">
        <v>2</v>
      </c>
      <c r="BG24" s="36">
        <f t="shared" si="38"/>
        <v>0</v>
      </c>
      <c r="BH24" s="36">
        <f t="shared" si="39"/>
        <v>1</v>
      </c>
      <c r="BI24" s="36">
        <f t="shared" si="40"/>
        <v>0</v>
      </c>
      <c r="BJ24" s="36">
        <f t="shared" si="41"/>
        <v>0</v>
      </c>
      <c r="BK24" s="36">
        <f t="shared" si="42"/>
        <v>0</v>
      </c>
      <c r="BL24" s="36">
        <f t="shared" si="43"/>
        <v>0</v>
      </c>
      <c r="BM24" s="36">
        <f t="shared" si="44"/>
        <v>0</v>
      </c>
      <c r="BN24" s="36">
        <f t="shared" si="45"/>
        <v>0</v>
      </c>
      <c r="BO24" s="2"/>
      <c r="BP24" s="2"/>
      <c r="BQ24" s="2"/>
      <c r="BR24" s="2"/>
      <c r="BS24" s="2"/>
      <c r="BT24" s="111"/>
      <c r="BU24" s="201">
        <v>0</v>
      </c>
      <c r="BV24" s="201">
        <v>0</v>
      </c>
      <c r="BW24" s="201">
        <v>0</v>
      </c>
      <c r="BX24" s="201">
        <v>0</v>
      </c>
      <c r="BY24" s="201">
        <v>0</v>
      </c>
      <c r="BZ24" s="201">
        <v>1</v>
      </c>
      <c r="CA24" s="201">
        <v>1</v>
      </c>
      <c r="CB24" s="266">
        <v>0</v>
      </c>
      <c r="CC24" s="289"/>
      <c r="CD24" s="52" t="str">
        <f t="shared" si="46"/>
        <v>Eltern</v>
      </c>
      <c r="CE24" s="2">
        <v>4</v>
      </c>
      <c r="CF24" s="36">
        <f t="shared" si="47"/>
        <v>0</v>
      </c>
      <c r="CG24" s="36">
        <f t="shared" si="48"/>
        <v>0</v>
      </c>
      <c r="CH24" s="36">
        <f t="shared" si="49"/>
        <v>0</v>
      </c>
      <c r="CI24" s="36">
        <f t="shared" si="50"/>
        <v>1</v>
      </c>
      <c r="CJ24" s="36">
        <f t="shared" si="51"/>
        <v>0</v>
      </c>
      <c r="CK24" s="2">
        <v>1</v>
      </c>
      <c r="CL24" s="2">
        <v>1</v>
      </c>
      <c r="CM24" s="111">
        <v>0</v>
      </c>
      <c r="CN24" s="36">
        <f t="shared" si="52"/>
        <v>1</v>
      </c>
      <c r="CO24" s="239">
        <f t="shared" si="53"/>
        <v>0</v>
      </c>
      <c r="CP24" s="2">
        <v>1</v>
      </c>
      <c r="CQ24" s="2">
        <v>1</v>
      </c>
      <c r="CR24" s="2">
        <v>0</v>
      </c>
      <c r="CS24" s="2">
        <v>0</v>
      </c>
      <c r="CT24" s="111">
        <v>1</v>
      </c>
      <c r="CU24" s="8">
        <v>0</v>
      </c>
      <c r="CW24" s="111">
        <v>1</v>
      </c>
      <c r="CX24" s="2">
        <v>2</v>
      </c>
      <c r="CY24" s="2">
        <v>1</v>
      </c>
      <c r="CZ24" s="2">
        <v>1</v>
      </c>
      <c r="DA24" s="2">
        <v>0</v>
      </c>
      <c r="DB24" s="2">
        <v>2</v>
      </c>
      <c r="DC24" s="111">
        <v>0</v>
      </c>
      <c r="DD24" s="2">
        <v>0</v>
      </c>
      <c r="DE24" s="2">
        <v>0</v>
      </c>
      <c r="DF24" s="2">
        <v>0</v>
      </c>
      <c r="DG24" s="2">
        <v>0</v>
      </c>
      <c r="DH24" s="2">
        <v>0</v>
      </c>
      <c r="DI24" s="2">
        <v>0</v>
      </c>
      <c r="DJ24" s="111">
        <v>0</v>
      </c>
      <c r="DK24" s="289">
        <v>0</v>
      </c>
      <c r="DL24" s="2">
        <v>1</v>
      </c>
      <c r="DM24" s="2">
        <v>0</v>
      </c>
      <c r="DN24" s="2">
        <v>0</v>
      </c>
      <c r="DO24" s="2">
        <v>0</v>
      </c>
      <c r="DP24" s="2">
        <v>0</v>
      </c>
      <c r="DQ24" s="295" t="s">
        <v>354</v>
      </c>
    </row>
    <row r="25" spans="1:121" ht="15.75">
      <c r="A25" s="65">
        <v>16</v>
      </c>
      <c r="B25" s="64">
        <v>2006</v>
      </c>
      <c r="C25" s="2">
        <v>2</v>
      </c>
      <c r="D25" s="52" t="str">
        <f t="shared" si="3"/>
        <v>EFA</v>
      </c>
      <c r="E25" s="36">
        <f t="shared" si="4"/>
        <v>0</v>
      </c>
      <c r="F25" s="36">
        <f t="shared" si="5"/>
        <v>1</v>
      </c>
      <c r="G25" s="36">
        <f t="shared" si="6"/>
        <v>0</v>
      </c>
      <c r="H25" s="2">
        <v>1</v>
      </c>
      <c r="I25" s="36">
        <f t="shared" si="7"/>
        <v>1</v>
      </c>
      <c r="J25" s="2">
        <v>1</v>
      </c>
      <c r="K25" s="52" t="str">
        <f t="shared" si="1"/>
        <v>weiblich</v>
      </c>
      <c r="L25" s="2">
        <v>19</v>
      </c>
      <c r="M25" s="52" t="str">
        <f t="shared" si="2"/>
        <v>22-jünger</v>
      </c>
      <c r="N25" s="36">
        <f t="shared" si="8"/>
        <v>1</v>
      </c>
      <c r="O25" s="36">
        <f t="shared" si="9"/>
        <v>0</v>
      </c>
      <c r="P25" s="36">
        <f t="shared" si="10"/>
        <v>0</v>
      </c>
      <c r="Q25" s="2">
        <v>0</v>
      </c>
      <c r="R25" s="2">
        <v>58</v>
      </c>
      <c r="S25" s="66">
        <v>168</v>
      </c>
      <c r="T25" s="2">
        <v>1</v>
      </c>
      <c r="U25" s="2">
        <v>0</v>
      </c>
      <c r="V25" s="52" t="str">
        <f t="shared" si="11"/>
        <v>Abitur</v>
      </c>
      <c r="W25" s="2">
        <v>1</v>
      </c>
      <c r="X25" s="36">
        <f t="shared" si="12"/>
        <v>1</v>
      </c>
      <c r="Y25" s="36">
        <f t="shared" si="13"/>
        <v>0</v>
      </c>
      <c r="Z25" s="36">
        <f t="shared" si="14"/>
        <v>0</v>
      </c>
      <c r="AA25" s="129" t="str">
        <f t="shared" si="15"/>
        <v>keine</v>
      </c>
      <c r="AB25" s="2">
        <v>0</v>
      </c>
      <c r="AC25" s="2">
        <v>0</v>
      </c>
      <c r="AD25" s="210"/>
      <c r="AE25" s="36" t="str">
        <f t="shared" si="16"/>
        <v>-</v>
      </c>
      <c r="AF25" s="36" t="str">
        <f t="shared" si="17"/>
        <v>-</v>
      </c>
      <c r="AG25" s="36" t="str">
        <f t="shared" si="18"/>
        <v>-</v>
      </c>
      <c r="AH25" s="2">
        <v>1</v>
      </c>
      <c r="AI25" s="52" t="str">
        <f t="shared" si="19"/>
        <v>Bremen</v>
      </c>
      <c r="AJ25" s="36">
        <f t="shared" si="20"/>
        <v>1</v>
      </c>
      <c r="AK25" s="36">
        <f t="shared" si="21"/>
        <v>0</v>
      </c>
      <c r="AL25" s="36">
        <f t="shared" si="22"/>
        <v>0</v>
      </c>
      <c r="AM25" s="36">
        <f t="shared" si="23"/>
        <v>0</v>
      </c>
      <c r="AN25" s="2">
        <v>25</v>
      </c>
      <c r="AO25" s="2">
        <v>35</v>
      </c>
      <c r="AP25" s="137" t="str">
        <f t="shared" si="24"/>
        <v>Bahn</v>
      </c>
      <c r="AQ25" s="2">
        <v>2</v>
      </c>
      <c r="AR25" s="36">
        <f t="shared" si="25"/>
        <v>0</v>
      </c>
      <c r="AS25" s="36">
        <f t="shared" si="26"/>
        <v>1</v>
      </c>
      <c r="AT25" s="36">
        <f t="shared" si="27"/>
        <v>0</v>
      </c>
      <c r="AU25" s="36">
        <f t="shared" si="28"/>
        <v>0</v>
      </c>
      <c r="AV25" s="36">
        <f t="shared" si="29"/>
        <v>0</v>
      </c>
      <c r="AW25" s="36">
        <f t="shared" si="30"/>
        <v>0</v>
      </c>
      <c r="AX25" s="137" t="str">
        <f t="shared" si="31"/>
        <v>Bus/Straba</v>
      </c>
      <c r="AY25" s="2">
        <v>1</v>
      </c>
      <c r="AZ25" s="36">
        <f t="shared" si="32"/>
        <v>1</v>
      </c>
      <c r="BA25" s="36">
        <f t="shared" si="33"/>
        <v>0</v>
      </c>
      <c r="BB25" s="36">
        <f t="shared" si="34"/>
        <v>0</v>
      </c>
      <c r="BC25" s="36">
        <f t="shared" si="35"/>
        <v>0</v>
      </c>
      <c r="BD25" s="36">
        <f t="shared" si="36"/>
        <v>0</v>
      </c>
      <c r="BE25" s="36">
        <f t="shared" si="37"/>
        <v>0</v>
      </c>
      <c r="BF25" s="2">
        <v>7</v>
      </c>
      <c r="BG25" s="36">
        <f t="shared" si="38"/>
        <v>0</v>
      </c>
      <c r="BH25" s="36">
        <f t="shared" si="39"/>
        <v>0</v>
      </c>
      <c r="BI25" s="36">
        <f t="shared" si="40"/>
        <v>0</v>
      </c>
      <c r="BJ25" s="36">
        <f t="shared" si="41"/>
        <v>0</v>
      </c>
      <c r="BK25" s="36">
        <f t="shared" si="42"/>
        <v>0</v>
      </c>
      <c r="BL25" s="36">
        <f t="shared" si="43"/>
        <v>0</v>
      </c>
      <c r="BM25" s="36">
        <f t="shared" si="44"/>
        <v>1</v>
      </c>
      <c r="BN25" s="36">
        <f t="shared" si="45"/>
        <v>0</v>
      </c>
      <c r="BO25" s="2"/>
      <c r="BP25" s="2"/>
      <c r="BQ25" s="2"/>
      <c r="BR25" s="2"/>
      <c r="BS25" s="2"/>
      <c r="BT25" s="111"/>
      <c r="BU25" s="201">
        <v>0</v>
      </c>
      <c r="BV25" s="201">
        <v>0</v>
      </c>
      <c r="BW25" s="201">
        <v>1</v>
      </c>
      <c r="BX25" s="201">
        <v>0</v>
      </c>
      <c r="BY25" s="201">
        <v>0</v>
      </c>
      <c r="BZ25" s="201">
        <v>0</v>
      </c>
      <c r="CA25" s="201">
        <v>1</v>
      </c>
      <c r="CB25" s="266">
        <v>0</v>
      </c>
      <c r="CC25" s="289"/>
      <c r="CD25" s="52" t="str">
        <f t="shared" si="46"/>
        <v>Eltern</v>
      </c>
      <c r="CE25" s="2">
        <v>4</v>
      </c>
      <c r="CF25" s="36">
        <f t="shared" si="47"/>
        <v>0</v>
      </c>
      <c r="CG25" s="36">
        <f t="shared" si="48"/>
        <v>0</v>
      </c>
      <c r="CH25" s="36">
        <f t="shared" si="49"/>
        <v>0</v>
      </c>
      <c r="CI25" s="36">
        <f t="shared" si="50"/>
        <v>1</v>
      </c>
      <c r="CJ25" s="36">
        <f t="shared" si="51"/>
        <v>0</v>
      </c>
      <c r="CK25" s="2">
        <v>1</v>
      </c>
      <c r="CL25" s="2">
        <v>1</v>
      </c>
      <c r="CM25" s="111">
        <v>1</v>
      </c>
      <c r="CN25" s="36">
        <f t="shared" si="52"/>
        <v>1</v>
      </c>
      <c r="CO25" s="239">
        <f t="shared" si="53"/>
        <v>0</v>
      </c>
      <c r="CP25" s="2">
        <v>1</v>
      </c>
      <c r="CQ25" s="2">
        <v>1</v>
      </c>
      <c r="CR25" s="2">
        <v>1</v>
      </c>
      <c r="CS25" s="2">
        <v>0</v>
      </c>
      <c r="CT25" s="111">
        <v>1</v>
      </c>
      <c r="CU25" s="8">
        <v>1</v>
      </c>
      <c r="CV25" s="8">
        <v>3</v>
      </c>
      <c r="CW25" s="111">
        <v>0</v>
      </c>
      <c r="CX25" s="2">
        <v>3</v>
      </c>
      <c r="CY25" s="2">
        <v>2</v>
      </c>
      <c r="CZ25" s="2">
        <v>1</v>
      </c>
      <c r="DA25" s="2">
        <v>1</v>
      </c>
      <c r="DB25" s="2">
        <v>4</v>
      </c>
      <c r="DC25" s="111">
        <v>2</v>
      </c>
      <c r="DD25" s="2">
        <v>4</v>
      </c>
      <c r="DE25" s="2">
        <v>3</v>
      </c>
      <c r="DF25" s="2">
        <v>3</v>
      </c>
      <c r="DG25" s="2">
        <v>3</v>
      </c>
      <c r="DH25" s="2">
        <v>0</v>
      </c>
      <c r="DI25" s="2">
        <v>1</v>
      </c>
      <c r="DJ25" s="111">
        <v>1</v>
      </c>
      <c r="DK25" s="289">
        <v>0</v>
      </c>
      <c r="DL25" s="2">
        <v>0</v>
      </c>
      <c r="DM25" s="2">
        <v>0</v>
      </c>
      <c r="DN25" s="2">
        <v>1</v>
      </c>
      <c r="DO25" s="2">
        <v>0</v>
      </c>
      <c r="DP25" s="2">
        <v>0</v>
      </c>
      <c r="DQ25" s="295" t="s">
        <v>382</v>
      </c>
    </row>
    <row r="26" spans="1:121" ht="15.75">
      <c r="A26" s="65">
        <v>17</v>
      </c>
      <c r="B26" s="64">
        <v>2006</v>
      </c>
      <c r="C26" s="2">
        <v>2</v>
      </c>
      <c r="D26" s="52" t="str">
        <f t="shared" si="3"/>
        <v>EFA</v>
      </c>
      <c r="E26" s="36">
        <f t="shared" si="4"/>
        <v>0</v>
      </c>
      <c r="F26" s="36">
        <f t="shared" si="5"/>
        <v>1</v>
      </c>
      <c r="G26" s="36">
        <f t="shared" si="6"/>
        <v>0</v>
      </c>
      <c r="H26" s="2">
        <v>1</v>
      </c>
      <c r="I26" s="36">
        <f t="shared" si="7"/>
        <v>1</v>
      </c>
      <c r="J26" s="131">
        <v>0</v>
      </c>
      <c r="K26" s="52" t="str">
        <f t="shared" si="1"/>
        <v>männlich</v>
      </c>
      <c r="L26" s="131">
        <v>23</v>
      </c>
      <c r="M26" s="52" t="str">
        <f t="shared" si="2"/>
        <v>23-25</v>
      </c>
      <c r="N26" s="36">
        <f t="shared" si="8"/>
        <v>0</v>
      </c>
      <c r="O26" s="36">
        <f t="shared" si="9"/>
        <v>1</v>
      </c>
      <c r="P26" s="36">
        <f t="shared" si="10"/>
        <v>0</v>
      </c>
      <c r="Q26" s="131">
        <v>0</v>
      </c>
      <c r="R26" s="131">
        <v>75</v>
      </c>
      <c r="S26" s="132">
        <v>180</v>
      </c>
      <c r="T26" s="131">
        <v>1</v>
      </c>
      <c r="U26" s="131">
        <v>0</v>
      </c>
      <c r="V26" s="52" t="str">
        <f t="shared" si="11"/>
        <v>Abitur</v>
      </c>
      <c r="W26" s="131">
        <v>1</v>
      </c>
      <c r="X26" s="36">
        <f t="shared" si="12"/>
        <v>1</v>
      </c>
      <c r="Y26" s="36">
        <f t="shared" si="13"/>
        <v>0</v>
      </c>
      <c r="Z26" s="36">
        <f t="shared" si="14"/>
        <v>0</v>
      </c>
      <c r="AA26" s="129" t="str">
        <f t="shared" si="15"/>
        <v>Ber.Ausb</v>
      </c>
      <c r="AB26" s="131">
        <v>1</v>
      </c>
      <c r="AC26" s="131">
        <v>3</v>
      </c>
      <c r="AD26" s="211">
        <v>1</v>
      </c>
      <c r="AE26" s="36">
        <f t="shared" si="16"/>
        <v>1</v>
      </c>
      <c r="AF26" s="36">
        <f t="shared" si="17"/>
        <v>0</v>
      </c>
      <c r="AG26" s="36">
        <f t="shared" si="18"/>
        <v>0</v>
      </c>
      <c r="AH26" s="2">
        <v>1</v>
      </c>
      <c r="AI26" s="52" t="str">
        <f t="shared" si="19"/>
        <v>Bremen</v>
      </c>
      <c r="AJ26" s="36">
        <f t="shared" si="20"/>
        <v>1</v>
      </c>
      <c r="AK26" s="36">
        <f t="shared" si="21"/>
        <v>0</v>
      </c>
      <c r="AL26" s="36">
        <f t="shared" si="22"/>
        <v>0</v>
      </c>
      <c r="AM26" s="36">
        <f t="shared" si="23"/>
        <v>0</v>
      </c>
      <c r="AN26" s="2">
        <v>7</v>
      </c>
      <c r="AO26" s="2">
        <v>20</v>
      </c>
      <c r="AP26" s="137" t="str">
        <f t="shared" si="24"/>
        <v>Bus/Straba</v>
      </c>
      <c r="AQ26" s="2">
        <v>1</v>
      </c>
      <c r="AR26" s="36">
        <f t="shared" si="25"/>
        <v>1</v>
      </c>
      <c r="AS26" s="36">
        <f t="shared" si="26"/>
        <v>0</v>
      </c>
      <c r="AT26" s="36">
        <f t="shared" si="27"/>
        <v>0</v>
      </c>
      <c r="AU26" s="36">
        <f t="shared" si="28"/>
        <v>0</v>
      </c>
      <c r="AV26" s="36">
        <f t="shared" si="29"/>
        <v>0</v>
      </c>
      <c r="AW26" s="36">
        <f t="shared" si="30"/>
        <v>0</v>
      </c>
      <c r="AX26" s="137" t="str">
        <f t="shared" si="31"/>
        <v>Fahrrad</v>
      </c>
      <c r="AY26" s="131">
        <v>3</v>
      </c>
      <c r="AZ26" s="36">
        <f t="shared" si="32"/>
        <v>0</v>
      </c>
      <c r="BA26" s="36">
        <f t="shared" si="33"/>
        <v>0</v>
      </c>
      <c r="BB26" s="36">
        <f t="shared" si="34"/>
        <v>1</v>
      </c>
      <c r="BC26" s="36">
        <f t="shared" si="35"/>
        <v>0</v>
      </c>
      <c r="BD26" s="36">
        <f t="shared" si="36"/>
        <v>0</v>
      </c>
      <c r="BE26" s="36">
        <f t="shared" si="37"/>
        <v>0</v>
      </c>
      <c r="BF26" s="2">
        <v>4</v>
      </c>
      <c r="BG26" s="36">
        <f t="shared" si="38"/>
        <v>0</v>
      </c>
      <c r="BH26" s="36">
        <f t="shared" si="39"/>
        <v>0</v>
      </c>
      <c r="BI26" s="36">
        <f t="shared" si="40"/>
        <v>0</v>
      </c>
      <c r="BJ26" s="36">
        <f t="shared" si="41"/>
        <v>1</v>
      </c>
      <c r="BK26" s="36">
        <f t="shared" si="42"/>
        <v>0</v>
      </c>
      <c r="BL26" s="36">
        <f t="shared" si="43"/>
        <v>0</v>
      </c>
      <c r="BM26" s="36">
        <f t="shared" si="44"/>
        <v>0</v>
      </c>
      <c r="BN26" s="36">
        <f t="shared" si="45"/>
        <v>0</v>
      </c>
      <c r="BO26" s="131"/>
      <c r="BP26" s="131"/>
      <c r="BQ26" s="131"/>
      <c r="BR26" s="131"/>
      <c r="BS26" s="131"/>
      <c r="BT26" s="133"/>
      <c r="BU26" s="201">
        <v>0</v>
      </c>
      <c r="BV26" s="201">
        <v>0</v>
      </c>
      <c r="BW26" s="201">
        <v>1</v>
      </c>
      <c r="BX26" s="201">
        <v>0</v>
      </c>
      <c r="BY26" s="201">
        <v>0</v>
      </c>
      <c r="BZ26" s="201">
        <v>1</v>
      </c>
      <c r="CA26" s="201">
        <v>1</v>
      </c>
      <c r="CB26" s="266">
        <v>0</v>
      </c>
      <c r="CC26" s="289"/>
      <c r="CD26" s="52" t="str">
        <f t="shared" si="46"/>
        <v>Eigenständig</v>
      </c>
      <c r="CE26" s="2">
        <v>1</v>
      </c>
      <c r="CF26" s="36">
        <f t="shared" si="47"/>
        <v>1</v>
      </c>
      <c r="CG26" s="36">
        <f t="shared" si="48"/>
        <v>0</v>
      </c>
      <c r="CH26" s="36">
        <f t="shared" si="49"/>
        <v>0</v>
      </c>
      <c r="CI26" s="36">
        <f t="shared" si="50"/>
        <v>0</v>
      </c>
      <c r="CJ26" s="36">
        <f t="shared" si="51"/>
        <v>0</v>
      </c>
      <c r="CK26" s="2">
        <v>1</v>
      </c>
      <c r="CL26" s="2">
        <v>1</v>
      </c>
      <c r="CM26" s="111">
        <v>1</v>
      </c>
      <c r="CN26" s="36">
        <f t="shared" si="52"/>
        <v>1</v>
      </c>
      <c r="CO26" s="239">
        <f t="shared" si="53"/>
        <v>0</v>
      </c>
      <c r="CP26" s="131">
        <v>1</v>
      </c>
      <c r="CQ26" s="131">
        <v>1</v>
      </c>
      <c r="CR26" s="131">
        <v>1</v>
      </c>
      <c r="CS26" s="131">
        <v>0</v>
      </c>
      <c r="CT26" s="133">
        <v>1</v>
      </c>
      <c r="CU26" s="134">
        <v>1</v>
      </c>
      <c r="CV26" s="134">
        <v>7</v>
      </c>
      <c r="CW26" s="133">
        <v>0</v>
      </c>
      <c r="CX26" s="131">
        <v>3</v>
      </c>
      <c r="CY26" s="131">
        <v>3</v>
      </c>
      <c r="CZ26" s="131">
        <v>2</v>
      </c>
      <c r="DA26" s="131">
        <v>0</v>
      </c>
      <c r="DB26" s="131">
        <v>3</v>
      </c>
      <c r="DC26" s="133">
        <v>0</v>
      </c>
      <c r="DD26" s="131">
        <v>4</v>
      </c>
      <c r="DE26" s="131">
        <v>4</v>
      </c>
      <c r="DF26" s="131">
        <v>3</v>
      </c>
      <c r="DG26" s="131">
        <v>2</v>
      </c>
      <c r="DH26" s="131">
        <v>0</v>
      </c>
      <c r="DI26" s="131">
        <v>0</v>
      </c>
      <c r="DJ26" s="133">
        <v>0</v>
      </c>
      <c r="DK26" s="289">
        <v>0</v>
      </c>
      <c r="DL26" s="2">
        <v>0</v>
      </c>
      <c r="DM26" s="2">
        <v>1</v>
      </c>
      <c r="DN26" s="2">
        <v>0</v>
      </c>
      <c r="DO26" s="2">
        <v>1</v>
      </c>
      <c r="DP26" s="2">
        <v>1</v>
      </c>
      <c r="DQ26" s="296" t="s">
        <v>383</v>
      </c>
    </row>
    <row r="27" spans="1:121" ht="15.75">
      <c r="A27" s="65">
        <v>18</v>
      </c>
      <c r="B27" s="64">
        <v>2006</v>
      </c>
      <c r="C27" s="2">
        <v>2</v>
      </c>
      <c r="D27" s="52" t="str">
        <f t="shared" si="3"/>
        <v>EFA</v>
      </c>
      <c r="E27" s="36">
        <f t="shared" si="4"/>
        <v>0</v>
      </c>
      <c r="F27" s="36">
        <f t="shared" si="5"/>
        <v>1</v>
      </c>
      <c r="G27" s="36">
        <f t="shared" si="6"/>
        <v>0</v>
      </c>
      <c r="H27" s="2">
        <v>1</v>
      </c>
      <c r="I27" s="36">
        <f t="shared" si="7"/>
        <v>1</v>
      </c>
      <c r="J27" s="2">
        <v>0</v>
      </c>
      <c r="K27" s="52" t="str">
        <f t="shared" si="1"/>
        <v>männlich</v>
      </c>
      <c r="L27" s="2">
        <v>24</v>
      </c>
      <c r="M27" s="52" t="str">
        <f t="shared" si="2"/>
        <v>23-25</v>
      </c>
      <c r="N27" s="36">
        <f t="shared" si="8"/>
        <v>0</v>
      </c>
      <c r="O27" s="36">
        <f t="shared" si="9"/>
        <v>1</v>
      </c>
      <c r="P27" s="36">
        <f t="shared" si="10"/>
        <v>0</v>
      </c>
      <c r="Q27" s="2">
        <v>0</v>
      </c>
      <c r="R27" s="2">
        <v>84</v>
      </c>
      <c r="S27" s="66">
        <v>180</v>
      </c>
      <c r="T27" s="2">
        <v>1</v>
      </c>
      <c r="U27" s="2">
        <v>0</v>
      </c>
      <c r="V27" s="52" t="str">
        <f t="shared" si="11"/>
        <v>Fachabi</v>
      </c>
      <c r="W27" s="2">
        <v>2</v>
      </c>
      <c r="X27" s="36">
        <f t="shared" si="12"/>
        <v>0</v>
      </c>
      <c r="Y27" s="36">
        <f t="shared" si="13"/>
        <v>1</v>
      </c>
      <c r="Z27" s="36">
        <f t="shared" si="14"/>
        <v>0</v>
      </c>
      <c r="AA27" s="129" t="str">
        <f t="shared" si="15"/>
        <v>keine</v>
      </c>
      <c r="AB27" s="2">
        <v>0</v>
      </c>
      <c r="AC27" s="2"/>
      <c r="AD27" s="210"/>
      <c r="AE27" s="36" t="str">
        <f t="shared" si="16"/>
        <v>-</v>
      </c>
      <c r="AF27" s="36" t="str">
        <f t="shared" si="17"/>
        <v>-</v>
      </c>
      <c r="AG27" s="36" t="str">
        <f t="shared" si="18"/>
        <v>-</v>
      </c>
      <c r="AH27" s="2">
        <v>20</v>
      </c>
      <c r="AI27" s="52" t="str">
        <f t="shared" si="19"/>
        <v>Ausland</v>
      </c>
      <c r="AJ27" s="36">
        <f t="shared" si="20"/>
        <v>0</v>
      </c>
      <c r="AK27" s="36">
        <f t="shared" si="21"/>
        <v>0</v>
      </c>
      <c r="AL27" s="36">
        <f t="shared" si="22"/>
        <v>0</v>
      </c>
      <c r="AM27" s="36">
        <f t="shared" si="23"/>
        <v>1</v>
      </c>
      <c r="AN27" s="2">
        <v>7</v>
      </c>
      <c r="AO27" s="2">
        <v>20</v>
      </c>
      <c r="AP27" s="137" t="str">
        <f t="shared" si="24"/>
        <v>Bus/Straba</v>
      </c>
      <c r="AQ27" s="2">
        <v>1</v>
      </c>
      <c r="AR27" s="36">
        <f t="shared" si="25"/>
        <v>1</v>
      </c>
      <c r="AS27" s="36">
        <f t="shared" si="26"/>
        <v>0</v>
      </c>
      <c r="AT27" s="36">
        <f t="shared" si="27"/>
        <v>0</v>
      </c>
      <c r="AU27" s="36">
        <f t="shared" si="28"/>
        <v>0</v>
      </c>
      <c r="AV27" s="36">
        <f t="shared" si="29"/>
        <v>0</v>
      </c>
      <c r="AW27" s="36">
        <f t="shared" si="30"/>
        <v>0</v>
      </c>
      <c r="AX27" s="137" t="str">
        <f t="shared" si="31"/>
        <v>Fahrrad</v>
      </c>
      <c r="AY27" s="2">
        <v>3</v>
      </c>
      <c r="AZ27" s="36">
        <f t="shared" si="32"/>
        <v>0</v>
      </c>
      <c r="BA27" s="36">
        <f t="shared" si="33"/>
        <v>0</v>
      </c>
      <c r="BB27" s="36">
        <f t="shared" si="34"/>
        <v>1</v>
      </c>
      <c r="BC27" s="36">
        <f t="shared" si="35"/>
        <v>0</v>
      </c>
      <c r="BD27" s="36">
        <f t="shared" si="36"/>
        <v>0</v>
      </c>
      <c r="BE27" s="36">
        <f t="shared" si="37"/>
        <v>0</v>
      </c>
      <c r="BF27" s="2">
        <v>2</v>
      </c>
      <c r="BG27" s="36">
        <f t="shared" si="38"/>
        <v>0</v>
      </c>
      <c r="BH27" s="36">
        <f t="shared" si="39"/>
        <v>1</v>
      </c>
      <c r="BI27" s="36">
        <f t="shared" si="40"/>
        <v>0</v>
      </c>
      <c r="BJ27" s="36">
        <f t="shared" si="41"/>
        <v>0</v>
      </c>
      <c r="BK27" s="36">
        <f t="shared" si="42"/>
        <v>0</v>
      </c>
      <c r="BL27" s="36">
        <f t="shared" si="43"/>
        <v>0</v>
      </c>
      <c r="BM27" s="36">
        <f t="shared" si="44"/>
        <v>0</v>
      </c>
      <c r="BN27" s="36">
        <f t="shared" si="45"/>
        <v>0</v>
      </c>
      <c r="BO27" s="2"/>
      <c r="BP27" s="2"/>
      <c r="BQ27" s="2"/>
      <c r="BR27" s="2"/>
      <c r="BS27" s="2"/>
      <c r="BT27" s="111"/>
      <c r="BU27" s="201">
        <v>0</v>
      </c>
      <c r="BV27" s="201">
        <v>0</v>
      </c>
      <c r="BW27" s="201">
        <v>0</v>
      </c>
      <c r="BX27" s="201">
        <v>0</v>
      </c>
      <c r="BY27" s="201">
        <v>0</v>
      </c>
      <c r="BZ27" s="201">
        <v>0</v>
      </c>
      <c r="CA27" s="201">
        <v>1</v>
      </c>
      <c r="CB27" s="266">
        <v>0</v>
      </c>
      <c r="CC27" s="289"/>
      <c r="CD27" s="52" t="str">
        <f t="shared" si="46"/>
        <v>WG</v>
      </c>
      <c r="CE27" s="2">
        <v>2</v>
      </c>
      <c r="CF27" s="36">
        <f t="shared" si="47"/>
        <v>0</v>
      </c>
      <c r="CG27" s="36">
        <f t="shared" si="48"/>
        <v>1</v>
      </c>
      <c r="CH27" s="36">
        <f t="shared" si="49"/>
        <v>0</v>
      </c>
      <c r="CI27" s="36">
        <f t="shared" si="50"/>
        <v>0</v>
      </c>
      <c r="CJ27" s="36">
        <f t="shared" si="51"/>
        <v>0</v>
      </c>
      <c r="CK27" s="2">
        <v>1</v>
      </c>
      <c r="CL27" s="2">
        <v>1</v>
      </c>
      <c r="CM27" s="111">
        <v>0</v>
      </c>
      <c r="CN27" s="36">
        <f t="shared" si="52"/>
        <v>1</v>
      </c>
      <c r="CO27" s="239">
        <f t="shared" si="53"/>
        <v>0</v>
      </c>
      <c r="CP27" s="2">
        <v>1</v>
      </c>
      <c r="CQ27" s="2">
        <v>0</v>
      </c>
      <c r="CR27" s="2">
        <v>0</v>
      </c>
      <c r="CS27" s="2">
        <v>0</v>
      </c>
      <c r="CT27" s="111">
        <v>1</v>
      </c>
      <c r="CW27" s="111"/>
      <c r="CX27" s="2">
        <v>2</v>
      </c>
      <c r="CY27" s="2"/>
      <c r="CZ27" s="2"/>
      <c r="DA27" s="2"/>
      <c r="DB27" s="2">
        <v>3</v>
      </c>
      <c r="DC27" s="111"/>
      <c r="DD27" s="2">
        <v>0</v>
      </c>
      <c r="DE27" s="2">
        <v>0</v>
      </c>
      <c r="DF27" s="2">
        <v>0</v>
      </c>
      <c r="DG27" s="2">
        <v>0</v>
      </c>
      <c r="DH27" s="2">
        <v>0</v>
      </c>
      <c r="DI27" s="2">
        <v>0</v>
      </c>
      <c r="DJ27" s="111">
        <v>0</v>
      </c>
      <c r="DK27" s="289">
        <v>0</v>
      </c>
      <c r="DL27" s="2">
        <v>0</v>
      </c>
      <c r="DM27" s="2">
        <v>1</v>
      </c>
      <c r="DN27" s="2">
        <v>0</v>
      </c>
      <c r="DO27" s="2">
        <v>0</v>
      </c>
      <c r="DP27" s="2">
        <v>1</v>
      </c>
      <c r="DQ27" s="295" t="s">
        <v>384</v>
      </c>
    </row>
    <row r="28" spans="1:121" ht="15.75">
      <c r="A28" s="65">
        <v>19</v>
      </c>
      <c r="B28" s="64">
        <v>2006</v>
      </c>
      <c r="C28" s="2">
        <v>2</v>
      </c>
      <c r="D28" s="52" t="str">
        <f t="shared" si="3"/>
        <v>EFA</v>
      </c>
      <c r="E28" s="36">
        <f t="shared" si="4"/>
        <v>0</v>
      </c>
      <c r="F28" s="36">
        <f t="shared" si="5"/>
        <v>1</v>
      </c>
      <c r="G28" s="36">
        <f t="shared" si="6"/>
        <v>0</v>
      </c>
      <c r="H28" s="2">
        <v>1</v>
      </c>
      <c r="I28" s="36">
        <f t="shared" si="7"/>
        <v>1</v>
      </c>
      <c r="J28" s="2">
        <v>0</v>
      </c>
      <c r="K28" s="52" t="str">
        <f t="shared" si="1"/>
        <v>männlich</v>
      </c>
      <c r="L28" s="2">
        <v>24</v>
      </c>
      <c r="M28" s="52" t="str">
        <f t="shared" si="2"/>
        <v>23-25</v>
      </c>
      <c r="N28" s="36">
        <f t="shared" si="8"/>
        <v>0</v>
      </c>
      <c r="O28" s="36">
        <f t="shared" si="9"/>
        <v>1</v>
      </c>
      <c r="P28" s="36">
        <f t="shared" si="10"/>
        <v>0</v>
      </c>
      <c r="Q28" s="2">
        <v>0</v>
      </c>
      <c r="R28" s="2"/>
      <c r="S28" s="66"/>
      <c r="T28" s="2"/>
      <c r="U28" s="2"/>
      <c r="V28" s="52" t="str">
        <f t="shared" si="11"/>
        <v>Fachabi</v>
      </c>
      <c r="W28" s="2">
        <v>2</v>
      </c>
      <c r="X28" s="36">
        <f t="shared" si="12"/>
        <v>0</v>
      </c>
      <c r="Y28" s="36">
        <f t="shared" si="13"/>
        <v>1</v>
      </c>
      <c r="Z28" s="36">
        <f t="shared" si="14"/>
        <v>0</v>
      </c>
      <c r="AA28" s="129" t="str">
        <f t="shared" si="15"/>
        <v>Ber.Ausb</v>
      </c>
      <c r="AB28" s="2">
        <v>1</v>
      </c>
      <c r="AC28" s="2"/>
      <c r="AD28" s="210">
        <v>1</v>
      </c>
      <c r="AE28" s="36">
        <f t="shared" si="16"/>
        <v>1</v>
      </c>
      <c r="AF28" s="36">
        <f t="shared" si="17"/>
        <v>0</v>
      </c>
      <c r="AG28" s="36">
        <f t="shared" si="18"/>
        <v>0</v>
      </c>
      <c r="AH28" s="2">
        <v>1</v>
      </c>
      <c r="AI28" s="52" t="str">
        <f t="shared" si="19"/>
        <v>Bremen</v>
      </c>
      <c r="AJ28" s="36">
        <f t="shared" si="20"/>
        <v>1</v>
      </c>
      <c r="AK28" s="36">
        <f t="shared" si="21"/>
        <v>0</v>
      </c>
      <c r="AL28" s="36">
        <f t="shared" si="22"/>
        <v>0</v>
      </c>
      <c r="AM28" s="36">
        <f t="shared" si="23"/>
        <v>0</v>
      </c>
      <c r="AN28" s="2">
        <v>25</v>
      </c>
      <c r="AO28" s="2">
        <v>60</v>
      </c>
      <c r="AP28" s="137" t="str">
        <f t="shared" si="24"/>
        <v>Bahn</v>
      </c>
      <c r="AQ28" s="2">
        <v>2</v>
      </c>
      <c r="AR28" s="36">
        <f t="shared" si="25"/>
        <v>0</v>
      </c>
      <c r="AS28" s="36">
        <f t="shared" si="26"/>
        <v>1</v>
      </c>
      <c r="AT28" s="36">
        <f t="shared" si="27"/>
        <v>0</v>
      </c>
      <c r="AU28" s="36">
        <f t="shared" si="28"/>
        <v>0</v>
      </c>
      <c r="AV28" s="36">
        <f t="shared" si="29"/>
        <v>0</v>
      </c>
      <c r="AW28" s="36">
        <f t="shared" si="30"/>
        <v>0</v>
      </c>
      <c r="AX28" s="137" t="str">
        <f t="shared" si="31"/>
        <v>Bus/Straba</v>
      </c>
      <c r="AY28" s="2">
        <v>1</v>
      </c>
      <c r="AZ28" s="36">
        <f t="shared" si="32"/>
        <v>1</v>
      </c>
      <c r="BA28" s="36">
        <f t="shared" si="33"/>
        <v>0</v>
      </c>
      <c r="BB28" s="36">
        <f t="shared" si="34"/>
        <v>0</v>
      </c>
      <c r="BC28" s="36">
        <f t="shared" si="35"/>
        <v>0</v>
      </c>
      <c r="BD28" s="36">
        <f t="shared" si="36"/>
        <v>0</v>
      </c>
      <c r="BE28" s="36">
        <f t="shared" si="37"/>
        <v>0</v>
      </c>
      <c r="BF28" s="2">
        <v>6</v>
      </c>
      <c r="BG28" s="36">
        <f t="shared" si="38"/>
        <v>0</v>
      </c>
      <c r="BH28" s="36">
        <f t="shared" si="39"/>
        <v>0</v>
      </c>
      <c r="BI28" s="36">
        <f t="shared" si="40"/>
        <v>0</v>
      </c>
      <c r="BJ28" s="36">
        <f t="shared" si="41"/>
        <v>0</v>
      </c>
      <c r="BK28" s="36">
        <f t="shared" si="42"/>
        <v>0</v>
      </c>
      <c r="BL28" s="36">
        <f t="shared" si="43"/>
        <v>1</v>
      </c>
      <c r="BM28" s="36">
        <f t="shared" si="44"/>
        <v>0</v>
      </c>
      <c r="BN28" s="36">
        <f t="shared" si="45"/>
        <v>0</v>
      </c>
      <c r="BO28" s="2"/>
      <c r="BP28" s="2"/>
      <c r="BQ28" s="2"/>
      <c r="BR28" s="2"/>
      <c r="BS28" s="2"/>
      <c r="BT28" s="111"/>
      <c r="BU28" s="201">
        <v>0</v>
      </c>
      <c r="BV28" s="201">
        <v>0</v>
      </c>
      <c r="BW28" s="201">
        <v>0</v>
      </c>
      <c r="BX28" s="201">
        <v>0</v>
      </c>
      <c r="BY28" s="201">
        <v>0</v>
      </c>
      <c r="BZ28" s="201">
        <v>0</v>
      </c>
      <c r="CA28" s="201">
        <v>1</v>
      </c>
      <c r="CB28" s="266">
        <v>0</v>
      </c>
      <c r="CC28" s="289"/>
      <c r="CD28" s="52" t="str">
        <f t="shared" si="46"/>
        <v>Eltern</v>
      </c>
      <c r="CE28" s="2">
        <v>4</v>
      </c>
      <c r="CF28" s="36">
        <f t="shared" si="47"/>
        <v>0</v>
      </c>
      <c r="CG28" s="36">
        <f t="shared" si="48"/>
        <v>0</v>
      </c>
      <c r="CH28" s="36">
        <f t="shared" si="49"/>
        <v>0</v>
      </c>
      <c r="CI28" s="36">
        <f t="shared" si="50"/>
        <v>1</v>
      </c>
      <c r="CJ28" s="36">
        <f t="shared" si="51"/>
        <v>0</v>
      </c>
      <c r="CK28" s="2">
        <v>1</v>
      </c>
      <c r="CL28" s="2">
        <v>1</v>
      </c>
      <c r="CM28" s="111">
        <v>0</v>
      </c>
      <c r="CN28" s="36">
        <f t="shared" si="52"/>
        <v>1</v>
      </c>
      <c r="CO28" s="239">
        <f t="shared" si="53"/>
        <v>0</v>
      </c>
      <c r="CP28" s="2">
        <v>1</v>
      </c>
      <c r="CQ28" s="2">
        <v>1</v>
      </c>
      <c r="CR28" s="2">
        <v>0</v>
      </c>
      <c r="CS28" s="2">
        <v>0</v>
      </c>
      <c r="CT28" s="111">
        <v>1</v>
      </c>
      <c r="CU28" s="8">
        <v>1</v>
      </c>
      <c r="CV28" s="8">
        <v>1.5</v>
      </c>
      <c r="CW28" s="111">
        <v>0</v>
      </c>
      <c r="CX28" s="2">
        <v>2</v>
      </c>
      <c r="CY28" s="2">
        <v>0</v>
      </c>
      <c r="CZ28" s="2">
        <v>0</v>
      </c>
      <c r="DA28" s="2">
        <v>0</v>
      </c>
      <c r="DB28" s="2">
        <v>3</v>
      </c>
      <c r="DC28" s="111">
        <v>1</v>
      </c>
      <c r="DD28" s="2">
        <v>1</v>
      </c>
      <c r="DE28" s="2">
        <v>0</v>
      </c>
      <c r="DF28" s="2">
        <v>0</v>
      </c>
      <c r="DG28" s="2">
        <v>0</v>
      </c>
      <c r="DH28" s="2">
        <v>0</v>
      </c>
      <c r="DI28" s="2">
        <v>0</v>
      </c>
      <c r="DJ28" s="111">
        <v>0</v>
      </c>
      <c r="DK28" s="289"/>
      <c r="DL28" s="2"/>
      <c r="DM28" s="2"/>
      <c r="DN28" s="2"/>
      <c r="DO28" s="2"/>
      <c r="DP28" s="2"/>
      <c r="DQ28" s="295"/>
    </row>
    <row r="29" spans="1:121" ht="15.75">
      <c r="A29" s="65">
        <v>20</v>
      </c>
      <c r="B29" s="64">
        <v>2006</v>
      </c>
      <c r="C29" s="2">
        <v>2</v>
      </c>
      <c r="D29" s="52" t="str">
        <f t="shared" si="3"/>
        <v>EFA</v>
      </c>
      <c r="E29" s="36">
        <f t="shared" si="4"/>
        <v>0</v>
      </c>
      <c r="F29" s="36">
        <f t="shared" si="5"/>
        <v>1</v>
      </c>
      <c r="G29" s="36">
        <f t="shared" si="6"/>
        <v>0</v>
      </c>
      <c r="H29" s="2">
        <v>1</v>
      </c>
      <c r="I29" s="36">
        <f t="shared" si="7"/>
        <v>1</v>
      </c>
      <c r="J29" s="2">
        <v>1</v>
      </c>
      <c r="K29" s="52" t="str">
        <f t="shared" si="1"/>
        <v>weiblich</v>
      </c>
      <c r="L29" s="2">
        <v>22</v>
      </c>
      <c r="M29" s="52" t="str">
        <f t="shared" si="2"/>
        <v>22-jünger</v>
      </c>
      <c r="N29" s="36">
        <f t="shared" si="8"/>
        <v>1</v>
      </c>
      <c r="O29" s="36">
        <f t="shared" si="9"/>
        <v>0</v>
      </c>
      <c r="P29" s="36">
        <f t="shared" si="10"/>
        <v>0</v>
      </c>
      <c r="Q29" s="2"/>
      <c r="R29" s="2">
        <v>47</v>
      </c>
      <c r="S29" s="66">
        <v>158</v>
      </c>
      <c r="T29" s="2"/>
      <c r="U29" s="2"/>
      <c r="V29" s="52" t="str">
        <f t="shared" si="11"/>
        <v>sonst.</v>
      </c>
      <c r="W29" s="2">
        <v>3</v>
      </c>
      <c r="X29" s="36">
        <f t="shared" si="12"/>
        <v>0</v>
      </c>
      <c r="Y29" s="36">
        <f t="shared" si="13"/>
        <v>0</v>
      </c>
      <c r="Z29" s="36">
        <f t="shared" si="14"/>
        <v>1</v>
      </c>
      <c r="AA29" s="129" t="str">
        <f t="shared" si="15"/>
        <v>keine</v>
      </c>
      <c r="AB29" s="2">
        <v>0</v>
      </c>
      <c r="AC29" s="2">
        <v>0</v>
      </c>
      <c r="AD29" s="210"/>
      <c r="AE29" s="36" t="str">
        <f t="shared" si="16"/>
        <v>-</v>
      </c>
      <c r="AF29" s="36" t="str">
        <f t="shared" si="17"/>
        <v>-</v>
      </c>
      <c r="AG29" s="36" t="str">
        <f t="shared" si="18"/>
        <v>-</v>
      </c>
      <c r="AH29" s="2">
        <v>1</v>
      </c>
      <c r="AI29" s="52" t="str">
        <f t="shared" si="19"/>
        <v>Bremen</v>
      </c>
      <c r="AJ29" s="36">
        <f t="shared" si="20"/>
        <v>1</v>
      </c>
      <c r="AK29" s="36">
        <f t="shared" si="21"/>
        <v>0</v>
      </c>
      <c r="AL29" s="36">
        <f t="shared" si="22"/>
        <v>0</v>
      </c>
      <c r="AM29" s="36">
        <f t="shared" si="23"/>
        <v>0</v>
      </c>
      <c r="AN29" s="2">
        <v>3</v>
      </c>
      <c r="AO29" s="2">
        <v>20</v>
      </c>
      <c r="AP29" s="137" t="str">
        <f t="shared" si="24"/>
        <v>Bus/Straba</v>
      </c>
      <c r="AQ29" s="2">
        <v>1</v>
      </c>
      <c r="AR29" s="36">
        <f t="shared" si="25"/>
        <v>1</v>
      </c>
      <c r="AS29" s="36">
        <f t="shared" si="26"/>
        <v>0</v>
      </c>
      <c r="AT29" s="36">
        <f t="shared" si="27"/>
        <v>0</v>
      </c>
      <c r="AU29" s="36">
        <f t="shared" si="28"/>
        <v>0</v>
      </c>
      <c r="AV29" s="36">
        <f t="shared" si="29"/>
        <v>0</v>
      </c>
      <c r="AW29" s="36">
        <f t="shared" si="30"/>
        <v>0</v>
      </c>
      <c r="AX29" s="137" t="str">
        <f t="shared" si="31"/>
        <v>Fahrrad</v>
      </c>
      <c r="AY29" s="2">
        <v>3</v>
      </c>
      <c r="AZ29" s="36">
        <f t="shared" si="32"/>
        <v>0</v>
      </c>
      <c r="BA29" s="36">
        <f t="shared" si="33"/>
        <v>0</v>
      </c>
      <c r="BB29" s="36">
        <f t="shared" si="34"/>
        <v>1</v>
      </c>
      <c r="BC29" s="36">
        <f t="shared" si="35"/>
        <v>0</v>
      </c>
      <c r="BD29" s="36">
        <f t="shared" si="36"/>
        <v>0</v>
      </c>
      <c r="BE29" s="36">
        <f t="shared" si="37"/>
        <v>0</v>
      </c>
      <c r="BF29" s="2">
        <v>1</v>
      </c>
      <c r="BG29" s="36">
        <f t="shared" si="38"/>
        <v>1</v>
      </c>
      <c r="BH29" s="36">
        <f t="shared" si="39"/>
        <v>0</v>
      </c>
      <c r="BI29" s="36">
        <f t="shared" si="40"/>
        <v>0</v>
      </c>
      <c r="BJ29" s="36">
        <f t="shared" si="41"/>
        <v>0</v>
      </c>
      <c r="BK29" s="36">
        <f t="shared" si="42"/>
        <v>0</v>
      </c>
      <c r="BL29" s="36">
        <f t="shared" si="43"/>
        <v>0</v>
      </c>
      <c r="BM29" s="36">
        <f t="shared" si="44"/>
        <v>0</v>
      </c>
      <c r="BN29" s="36">
        <f t="shared" si="45"/>
        <v>0</v>
      </c>
      <c r="BO29" s="2"/>
      <c r="BP29" s="2"/>
      <c r="BQ29" s="2"/>
      <c r="BR29" s="2"/>
      <c r="BS29" s="2"/>
      <c r="BT29" s="111"/>
      <c r="BU29" s="201">
        <v>0</v>
      </c>
      <c r="BV29" s="201">
        <v>0</v>
      </c>
      <c r="BW29" s="201">
        <v>0</v>
      </c>
      <c r="BX29" s="201">
        <v>1</v>
      </c>
      <c r="BY29" s="201">
        <v>0</v>
      </c>
      <c r="BZ29" s="201">
        <v>0</v>
      </c>
      <c r="CA29" s="201">
        <v>0</v>
      </c>
      <c r="CB29" s="266">
        <v>0</v>
      </c>
      <c r="CC29" s="289"/>
      <c r="CD29" s="52" t="str">
        <f t="shared" si="46"/>
        <v>Eigenständig</v>
      </c>
      <c r="CE29" s="2">
        <v>1</v>
      </c>
      <c r="CF29" s="36">
        <f t="shared" si="47"/>
        <v>1</v>
      </c>
      <c r="CG29" s="36">
        <f t="shared" si="48"/>
        <v>0</v>
      </c>
      <c r="CH29" s="36">
        <f t="shared" si="49"/>
        <v>0</v>
      </c>
      <c r="CI29" s="36">
        <f t="shared" si="50"/>
        <v>0</v>
      </c>
      <c r="CJ29" s="36">
        <f t="shared" si="51"/>
        <v>0</v>
      </c>
      <c r="CK29" s="2">
        <v>1</v>
      </c>
      <c r="CL29" s="2"/>
      <c r="CM29" s="111"/>
      <c r="CN29" s="36">
        <f t="shared" si="52"/>
        <v>1</v>
      </c>
      <c r="CO29" s="239">
        <f t="shared" si="53"/>
        <v>0</v>
      </c>
      <c r="CP29" s="2">
        <v>1</v>
      </c>
      <c r="CQ29" s="2">
        <v>0</v>
      </c>
      <c r="CR29" s="2">
        <v>0</v>
      </c>
      <c r="CS29" s="2">
        <v>0</v>
      </c>
      <c r="CT29" s="111">
        <v>0</v>
      </c>
      <c r="CU29" s="8">
        <v>1</v>
      </c>
      <c r="CV29" s="8">
        <v>4</v>
      </c>
      <c r="CW29" s="111">
        <v>0</v>
      </c>
      <c r="CX29" s="2">
        <v>2</v>
      </c>
      <c r="CY29" s="2">
        <v>1</v>
      </c>
      <c r="CZ29" s="2">
        <v>2</v>
      </c>
      <c r="DA29" s="2">
        <v>1</v>
      </c>
      <c r="DB29" s="2">
        <v>4</v>
      </c>
      <c r="DC29" s="111">
        <v>1</v>
      </c>
      <c r="DD29" s="2">
        <v>1</v>
      </c>
      <c r="DE29" s="2">
        <v>1</v>
      </c>
      <c r="DF29" s="2">
        <v>1</v>
      </c>
      <c r="DG29" s="2">
        <v>1</v>
      </c>
      <c r="DH29" s="2">
        <v>0</v>
      </c>
      <c r="DI29" s="2">
        <v>0</v>
      </c>
      <c r="DJ29" s="111">
        <v>1</v>
      </c>
      <c r="DK29" s="298"/>
      <c r="DL29" s="299"/>
      <c r="DM29" s="299"/>
      <c r="DN29" s="299"/>
      <c r="DO29" s="299"/>
      <c r="DP29" s="299"/>
      <c r="DQ29" s="295"/>
    </row>
    <row r="30" spans="1:121" ht="15.75">
      <c r="A30" s="65">
        <v>21</v>
      </c>
      <c r="B30" s="64">
        <v>2006</v>
      </c>
      <c r="C30" s="2">
        <v>2</v>
      </c>
      <c r="D30" s="52" t="str">
        <f t="shared" si="3"/>
        <v>EFA</v>
      </c>
      <c r="E30" s="36">
        <f t="shared" si="4"/>
        <v>0</v>
      </c>
      <c r="F30" s="36">
        <f t="shared" si="5"/>
        <v>1</v>
      </c>
      <c r="G30" s="36">
        <f t="shared" si="6"/>
        <v>0</v>
      </c>
      <c r="H30" s="2">
        <v>1</v>
      </c>
      <c r="I30" s="36">
        <f t="shared" si="7"/>
        <v>1</v>
      </c>
      <c r="J30" s="2">
        <v>0</v>
      </c>
      <c r="K30" s="52" t="str">
        <f t="shared" si="1"/>
        <v>männlich</v>
      </c>
      <c r="L30" s="2">
        <v>24</v>
      </c>
      <c r="M30" s="52" t="str">
        <f t="shared" si="2"/>
        <v>23-25</v>
      </c>
      <c r="N30" s="36">
        <f t="shared" si="8"/>
        <v>0</v>
      </c>
      <c r="O30" s="36">
        <f t="shared" si="9"/>
        <v>1</v>
      </c>
      <c r="P30" s="36">
        <f t="shared" si="10"/>
        <v>0</v>
      </c>
      <c r="Q30" s="2">
        <v>0</v>
      </c>
      <c r="R30" s="2">
        <v>74</v>
      </c>
      <c r="S30" s="66">
        <v>184</v>
      </c>
      <c r="T30" s="2">
        <v>1</v>
      </c>
      <c r="U30" s="2">
        <v>0</v>
      </c>
      <c r="V30" s="52" t="str">
        <f t="shared" si="11"/>
        <v>Fachabi</v>
      </c>
      <c r="W30" s="2">
        <v>2</v>
      </c>
      <c r="X30" s="36">
        <f t="shared" si="12"/>
        <v>0</v>
      </c>
      <c r="Y30" s="36">
        <f t="shared" si="13"/>
        <v>1</v>
      </c>
      <c r="Z30" s="36">
        <f t="shared" si="14"/>
        <v>0</v>
      </c>
      <c r="AA30" s="129" t="str">
        <f t="shared" si="15"/>
        <v>Ber.Ausb</v>
      </c>
      <c r="AB30" s="2">
        <v>1</v>
      </c>
      <c r="AC30" s="2"/>
      <c r="AD30" s="210"/>
      <c r="AE30" s="36" t="str">
        <f t="shared" si="16"/>
        <v>-</v>
      </c>
      <c r="AF30" s="36" t="str">
        <f t="shared" si="17"/>
        <v>-</v>
      </c>
      <c r="AG30" s="36" t="str">
        <f t="shared" si="18"/>
        <v>-</v>
      </c>
      <c r="AH30" s="2">
        <v>20</v>
      </c>
      <c r="AI30" s="52" t="str">
        <f t="shared" si="19"/>
        <v>Ausland</v>
      </c>
      <c r="AJ30" s="36">
        <f t="shared" si="20"/>
        <v>0</v>
      </c>
      <c r="AK30" s="36">
        <f t="shared" si="21"/>
        <v>0</v>
      </c>
      <c r="AL30" s="36">
        <f t="shared" si="22"/>
        <v>0</v>
      </c>
      <c r="AM30" s="36">
        <f t="shared" si="23"/>
        <v>1</v>
      </c>
      <c r="AN30" s="2">
        <v>25</v>
      </c>
      <c r="AO30" s="2">
        <v>20</v>
      </c>
      <c r="AP30" s="137" t="str">
        <f t="shared" si="24"/>
        <v>Bahn</v>
      </c>
      <c r="AQ30" s="2">
        <v>2</v>
      </c>
      <c r="AR30" s="36">
        <f t="shared" si="25"/>
        <v>0</v>
      </c>
      <c r="AS30" s="36">
        <f t="shared" si="26"/>
        <v>1</v>
      </c>
      <c r="AT30" s="36">
        <f t="shared" si="27"/>
        <v>0</v>
      </c>
      <c r="AU30" s="36">
        <f t="shared" si="28"/>
        <v>0</v>
      </c>
      <c r="AV30" s="36">
        <f t="shared" si="29"/>
        <v>0</v>
      </c>
      <c r="AW30" s="36">
        <f t="shared" si="30"/>
        <v>0</v>
      </c>
      <c r="AX30" s="137" t="str">
        <f t="shared" si="31"/>
        <v>Auto</v>
      </c>
      <c r="AY30" s="2">
        <v>5</v>
      </c>
      <c r="AZ30" s="36">
        <f t="shared" si="32"/>
        <v>0</v>
      </c>
      <c r="BA30" s="36">
        <f t="shared" si="33"/>
        <v>0</v>
      </c>
      <c r="BB30" s="36">
        <f t="shared" si="34"/>
        <v>0</v>
      </c>
      <c r="BC30" s="36">
        <f t="shared" si="35"/>
        <v>0</v>
      </c>
      <c r="BD30" s="36">
        <f t="shared" si="36"/>
        <v>1</v>
      </c>
      <c r="BE30" s="36">
        <f t="shared" si="37"/>
        <v>0</v>
      </c>
      <c r="BF30" s="2">
        <v>6</v>
      </c>
      <c r="BG30" s="36">
        <f t="shared" si="38"/>
        <v>0</v>
      </c>
      <c r="BH30" s="36">
        <f t="shared" si="39"/>
        <v>0</v>
      </c>
      <c r="BI30" s="36">
        <f t="shared" si="40"/>
        <v>0</v>
      </c>
      <c r="BJ30" s="36">
        <f t="shared" si="41"/>
        <v>0</v>
      </c>
      <c r="BK30" s="36">
        <f t="shared" si="42"/>
        <v>0</v>
      </c>
      <c r="BL30" s="36">
        <f t="shared" si="43"/>
        <v>1</v>
      </c>
      <c r="BM30" s="36">
        <f t="shared" si="44"/>
        <v>0</v>
      </c>
      <c r="BN30" s="36">
        <f t="shared" si="45"/>
        <v>0</v>
      </c>
      <c r="BO30" s="2"/>
      <c r="BP30" s="2"/>
      <c r="BQ30" s="2"/>
      <c r="BR30" s="2"/>
      <c r="BS30" s="2"/>
      <c r="BT30" s="111"/>
      <c r="BU30" s="201">
        <v>0</v>
      </c>
      <c r="BV30" s="201">
        <v>0</v>
      </c>
      <c r="BW30" s="201">
        <v>0</v>
      </c>
      <c r="BX30" s="201">
        <v>0</v>
      </c>
      <c r="BY30" s="201">
        <v>0</v>
      </c>
      <c r="BZ30" s="201">
        <v>1</v>
      </c>
      <c r="CA30" s="201">
        <v>0</v>
      </c>
      <c r="CB30" s="266">
        <v>0</v>
      </c>
      <c r="CC30" s="289"/>
      <c r="CD30" s="52" t="str">
        <f t="shared" si="46"/>
        <v>WG</v>
      </c>
      <c r="CE30" s="2">
        <v>2</v>
      </c>
      <c r="CF30" s="36">
        <f t="shared" si="47"/>
        <v>0</v>
      </c>
      <c r="CG30" s="36">
        <f t="shared" si="48"/>
        <v>1</v>
      </c>
      <c r="CH30" s="36">
        <f t="shared" si="49"/>
        <v>0</v>
      </c>
      <c r="CI30" s="36">
        <f t="shared" si="50"/>
        <v>0</v>
      </c>
      <c r="CJ30" s="36">
        <f t="shared" si="51"/>
        <v>0</v>
      </c>
      <c r="CK30" s="2">
        <v>1</v>
      </c>
      <c r="CL30" s="2"/>
      <c r="CM30" s="111"/>
      <c r="CN30" s="36">
        <f t="shared" si="52"/>
        <v>1</v>
      </c>
      <c r="CO30" s="239">
        <f t="shared" si="53"/>
        <v>0</v>
      </c>
      <c r="CP30" s="2">
        <v>1</v>
      </c>
      <c r="CQ30" s="2">
        <v>1</v>
      </c>
      <c r="CR30" s="2">
        <v>1</v>
      </c>
      <c r="CS30" s="2">
        <v>1</v>
      </c>
      <c r="CT30" s="111">
        <v>1</v>
      </c>
      <c r="CU30" s="8">
        <v>1</v>
      </c>
      <c r="CW30" s="111">
        <v>1</v>
      </c>
      <c r="CX30" s="2">
        <v>4</v>
      </c>
      <c r="CY30" s="2">
        <v>4</v>
      </c>
      <c r="CZ30" s="2">
        <v>2</v>
      </c>
      <c r="DA30" s="2">
        <v>2</v>
      </c>
      <c r="DB30" s="2">
        <v>4</v>
      </c>
      <c r="DC30" s="111">
        <v>0</v>
      </c>
      <c r="DD30" s="2">
        <v>4</v>
      </c>
      <c r="DE30" s="2">
        <v>4</v>
      </c>
      <c r="DF30" s="2">
        <v>4</v>
      </c>
      <c r="DG30" s="2">
        <v>4</v>
      </c>
      <c r="DH30" s="2">
        <v>1</v>
      </c>
      <c r="DI30" s="2">
        <v>1</v>
      </c>
      <c r="DJ30" s="111">
        <v>1</v>
      </c>
      <c r="DK30" s="298">
        <v>0</v>
      </c>
      <c r="DL30" s="299">
        <v>0</v>
      </c>
      <c r="DM30" s="299">
        <v>1</v>
      </c>
      <c r="DN30" s="299">
        <v>0</v>
      </c>
      <c r="DO30" s="299">
        <v>0</v>
      </c>
      <c r="DP30" s="299">
        <v>1</v>
      </c>
      <c r="DQ30" s="295" t="s">
        <v>386</v>
      </c>
    </row>
    <row r="31" spans="1:121" ht="15.75">
      <c r="A31" s="65">
        <v>22</v>
      </c>
      <c r="B31" s="64">
        <v>2006</v>
      </c>
      <c r="C31" s="2">
        <v>2</v>
      </c>
      <c r="D31" s="52" t="str">
        <f t="shared" si="3"/>
        <v>EFA</v>
      </c>
      <c r="E31" s="36">
        <f t="shared" si="4"/>
        <v>0</v>
      </c>
      <c r="F31" s="36">
        <f t="shared" si="5"/>
        <v>1</v>
      </c>
      <c r="G31" s="36">
        <f t="shared" si="6"/>
        <v>0</v>
      </c>
      <c r="H31" s="2">
        <v>1</v>
      </c>
      <c r="I31" s="36">
        <f t="shared" si="7"/>
        <v>1</v>
      </c>
      <c r="J31" s="2">
        <v>1</v>
      </c>
      <c r="K31" s="52" t="str">
        <f t="shared" si="1"/>
        <v>weiblich</v>
      </c>
      <c r="L31" s="2">
        <v>22</v>
      </c>
      <c r="M31" s="52" t="str">
        <f t="shared" si="2"/>
        <v>22-jünger</v>
      </c>
      <c r="N31" s="36">
        <f t="shared" si="8"/>
        <v>1</v>
      </c>
      <c r="O31" s="36">
        <f t="shared" si="9"/>
        <v>0</v>
      </c>
      <c r="P31" s="36">
        <f t="shared" si="10"/>
        <v>0</v>
      </c>
      <c r="Q31" s="2">
        <v>0</v>
      </c>
      <c r="R31" s="2">
        <v>95</v>
      </c>
      <c r="S31" s="66">
        <v>188</v>
      </c>
      <c r="T31" s="2">
        <v>1</v>
      </c>
      <c r="U31" s="2"/>
      <c r="V31" s="52" t="str">
        <f t="shared" si="11"/>
        <v>Fachabi</v>
      </c>
      <c r="W31" s="2">
        <v>2</v>
      </c>
      <c r="X31" s="36">
        <f t="shared" si="12"/>
        <v>0</v>
      </c>
      <c r="Y31" s="36">
        <f t="shared" si="13"/>
        <v>1</v>
      </c>
      <c r="Z31" s="36">
        <f t="shared" si="14"/>
        <v>0</v>
      </c>
      <c r="AA31" s="129" t="str">
        <f t="shared" si="15"/>
        <v>keine</v>
      </c>
      <c r="AB31" s="2">
        <v>0</v>
      </c>
      <c r="AC31" s="2">
        <v>0</v>
      </c>
      <c r="AD31" s="210">
        <v>3</v>
      </c>
      <c r="AE31" s="36">
        <f t="shared" si="16"/>
        <v>0</v>
      </c>
      <c r="AF31" s="36">
        <f t="shared" si="17"/>
        <v>0</v>
      </c>
      <c r="AG31" s="36">
        <f t="shared" si="18"/>
        <v>1</v>
      </c>
      <c r="AH31" s="2">
        <v>1</v>
      </c>
      <c r="AI31" s="52" t="str">
        <f t="shared" si="19"/>
        <v>Bremen</v>
      </c>
      <c r="AJ31" s="36">
        <f t="shared" si="20"/>
        <v>1</v>
      </c>
      <c r="AK31" s="36">
        <f t="shared" si="21"/>
        <v>0</v>
      </c>
      <c r="AL31" s="36">
        <f t="shared" si="22"/>
        <v>0</v>
      </c>
      <c r="AM31" s="36">
        <f t="shared" si="23"/>
        <v>0</v>
      </c>
      <c r="AN31" s="2">
        <v>35</v>
      </c>
      <c r="AO31" s="2">
        <v>60</v>
      </c>
      <c r="AP31" s="137" t="str">
        <f t="shared" si="24"/>
        <v>Bahn</v>
      </c>
      <c r="AQ31" s="2">
        <v>2</v>
      </c>
      <c r="AR31" s="36">
        <f t="shared" si="25"/>
        <v>0</v>
      </c>
      <c r="AS31" s="36">
        <f t="shared" si="26"/>
        <v>1</v>
      </c>
      <c r="AT31" s="36">
        <f t="shared" si="27"/>
        <v>0</v>
      </c>
      <c r="AU31" s="36">
        <f t="shared" si="28"/>
        <v>0</v>
      </c>
      <c r="AV31" s="36">
        <f t="shared" si="29"/>
        <v>0</v>
      </c>
      <c r="AW31" s="36">
        <f t="shared" si="30"/>
        <v>0</v>
      </c>
      <c r="AX31" s="137" t="str">
        <f t="shared" si="31"/>
        <v>Bus/Straba</v>
      </c>
      <c r="AY31" s="2">
        <v>1</v>
      </c>
      <c r="AZ31" s="36">
        <f t="shared" si="32"/>
        <v>1</v>
      </c>
      <c r="BA31" s="36">
        <f t="shared" si="33"/>
        <v>0</v>
      </c>
      <c r="BB31" s="36">
        <f t="shared" si="34"/>
        <v>0</v>
      </c>
      <c r="BC31" s="36">
        <f t="shared" si="35"/>
        <v>0</v>
      </c>
      <c r="BD31" s="36">
        <f t="shared" si="36"/>
        <v>0</v>
      </c>
      <c r="BE31" s="36">
        <f t="shared" si="37"/>
        <v>0</v>
      </c>
      <c r="BF31" s="2">
        <v>6</v>
      </c>
      <c r="BG31" s="36">
        <f t="shared" si="38"/>
        <v>0</v>
      </c>
      <c r="BH31" s="36">
        <f t="shared" si="39"/>
        <v>0</v>
      </c>
      <c r="BI31" s="36">
        <f t="shared" si="40"/>
        <v>0</v>
      </c>
      <c r="BJ31" s="36">
        <f t="shared" si="41"/>
        <v>0</v>
      </c>
      <c r="BK31" s="36">
        <f t="shared" si="42"/>
        <v>0</v>
      </c>
      <c r="BL31" s="36">
        <f t="shared" si="43"/>
        <v>1</v>
      </c>
      <c r="BM31" s="36">
        <f t="shared" si="44"/>
        <v>0</v>
      </c>
      <c r="BN31" s="36">
        <f t="shared" si="45"/>
        <v>0</v>
      </c>
      <c r="BO31" s="2"/>
      <c r="BP31" s="2"/>
      <c r="BQ31" s="2"/>
      <c r="BR31" s="2"/>
      <c r="BS31" s="2"/>
      <c r="BT31" s="111"/>
      <c r="BU31" s="201">
        <v>1</v>
      </c>
      <c r="BV31" s="201">
        <v>0</v>
      </c>
      <c r="BW31" s="201">
        <v>1</v>
      </c>
      <c r="BX31" s="201">
        <v>0</v>
      </c>
      <c r="BY31" s="201">
        <v>0</v>
      </c>
      <c r="BZ31" s="201">
        <v>0</v>
      </c>
      <c r="CA31" s="201">
        <v>0</v>
      </c>
      <c r="CB31" s="266">
        <v>0</v>
      </c>
      <c r="CC31" s="289"/>
      <c r="CD31" s="52" t="str">
        <f t="shared" si="46"/>
        <v>Eltern</v>
      </c>
      <c r="CE31" s="2">
        <v>4</v>
      </c>
      <c r="CF31" s="36">
        <f t="shared" si="47"/>
        <v>0</v>
      </c>
      <c r="CG31" s="36">
        <f t="shared" si="48"/>
        <v>0</v>
      </c>
      <c r="CH31" s="36">
        <f t="shared" si="49"/>
        <v>0</v>
      </c>
      <c r="CI31" s="36">
        <f t="shared" si="50"/>
        <v>1</v>
      </c>
      <c r="CJ31" s="36">
        <f t="shared" si="51"/>
        <v>0</v>
      </c>
      <c r="CK31" s="2">
        <v>1</v>
      </c>
      <c r="CL31" s="2">
        <v>1</v>
      </c>
      <c r="CM31" s="111">
        <v>1</v>
      </c>
      <c r="CN31" s="36">
        <f t="shared" si="52"/>
        <v>1</v>
      </c>
      <c r="CO31" s="239">
        <f t="shared" si="53"/>
        <v>0</v>
      </c>
      <c r="CP31" s="2">
        <v>1</v>
      </c>
      <c r="CQ31" s="2">
        <v>1</v>
      </c>
      <c r="CR31" s="2">
        <v>1</v>
      </c>
      <c r="CS31" s="2">
        <v>0</v>
      </c>
      <c r="CT31" s="111">
        <v>1</v>
      </c>
      <c r="CU31" s="8">
        <v>1</v>
      </c>
      <c r="CV31" s="8">
        <v>2</v>
      </c>
      <c r="CW31" s="111">
        <v>1</v>
      </c>
      <c r="CX31" s="2">
        <v>3</v>
      </c>
      <c r="CY31" s="2">
        <v>3</v>
      </c>
      <c r="CZ31" s="2">
        <v>3</v>
      </c>
      <c r="DA31" s="2">
        <v>1</v>
      </c>
      <c r="DB31" s="2">
        <v>4</v>
      </c>
      <c r="DC31" s="111">
        <v>4</v>
      </c>
      <c r="DD31" s="2">
        <v>4</v>
      </c>
      <c r="DE31" s="2">
        <v>4</v>
      </c>
      <c r="DF31" s="2">
        <v>4</v>
      </c>
      <c r="DG31" s="2">
        <v>4</v>
      </c>
      <c r="DH31" s="2">
        <v>4</v>
      </c>
      <c r="DI31" s="2">
        <v>3</v>
      </c>
      <c r="DJ31" s="111">
        <v>2</v>
      </c>
      <c r="DK31" s="298">
        <v>0</v>
      </c>
      <c r="DL31" s="299">
        <v>1</v>
      </c>
      <c r="DM31" s="299">
        <v>0</v>
      </c>
      <c r="DN31" s="299">
        <v>0</v>
      </c>
      <c r="DO31" s="299">
        <v>0</v>
      </c>
      <c r="DP31" s="299">
        <v>0</v>
      </c>
      <c r="DQ31" s="295" t="s">
        <v>354</v>
      </c>
    </row>
    <row r="32" spans="1:121" ht="15.75">
      <c r="A32" s="65">
        <v>23</v>
      </c>
      <c r="B32" s="64">
        <v>2006</v>
      </c>
      <c r="C32" s="2">
        <v>2</v>
      </c>
      <c r="D32" s="52" t="str">
        <f t="shared" si="3"/>
        <v>EFA</v>
      </c>
      <c r="E32" s="36">
        <f t="shared" si="4"/>
        <v>0</v>
      </c>
      <c r="F32" s="36">
        <f t="shared" si="5"/>
        <v>1</v>
      </c>
      <c r="G32" s="36">
        <f t="shared" si="6"/>
        <v>0</v>
      </c>
      <c r="H32" s="2">
        <v>1</v>
      </c>
      <c r="I32" s="36">
        <f t="shared" si="7"/>
        <v>1</v>
      </c>
      <c r="J32" s="2">
        <v>0</v>
      </c>
      <c r="K32" s="52" t="str">
        <f t="shared" si="1"/>
        <v>männlich</v>
      </c>
      <c r="L32" s="2">
        <v>20</v>
      </c>
      <c r="M32" s="52" t="str">
        <f t="shared" si="2"/>
        <v>22-jünger</v>
      </c>
      <c r="N32" s="36">
        <f t="shared" si="8"/>
        <v>1</v>
      </c>
      <c r="O32" s="36">
        <f t="shared" si="9"/>
        <v>0</v>
      </c>
      <c r="P32" s="36">
        <f t="shared" si="10"/>
        <v>0</v>
      </c>
      <c r="Q32" s="2">
        <v>0</v>
      </c>
      <c r="R32" s="2">
        <v>80</v>
      </c>
      <c r="S32" s="66">
        <v>178</v>
      </c>
      <c r="T32" s="2">
        <v>1</v>
      </c>
      <c r="U32" s="2">
        <v>0</v>
      </c>
      <c r="V32" s="52" t="str">
        <f t="shared" si="11"/>
        <v>Fachabi</v>
      </c>
      <c r="W32" s="2">
        <v>2</v>
      </c>
      <c r="X32" s="36">
        <f t="shared" si="12"/>
        <v>0</v>
      </c>
      <c r="Y32" s="36">
        <f t="shared" si="13"/>
        <v>1</v>
      </c>
      <c r="Z32" s="36">
        <f t="shared" si="14"/>
        <v>0</v>
      </c>
      <c r="AA32" s="129" t="str">
        <f t="shared" si="15"/>
        <v>keine</v>
      </c>
      <c r="AB32" s="2">
        <v>0</v>
      </c>
      <c r="AC32" s="2">
        <v>0</v>
      </c>
      <c r="AD32" s="210"/>
      <c r="AE32" s="36" t="str">
        <f t="shared" si="16"/>
        <v>-</v>
      </c>
      <c r="AF32" s="36" t="str">
        <f t="shared" si="17"/>
        <v>-</v>
      </c>
      <c r="AG32" s="36" t="str">
        <f t="shared" si="18"/>
        <v>-</v>
      </c>
      <c r="AH32" s="2">
        <v>3</v>
      </c>
      <c r="AI32" s="52" t="str">
        <f t="shared" si="19"/>
        <v>sonst.</v>
      </c>
      <c r="AJ32" s="36">
        <f t="shared" si="20"/>
        <v>0</v>
      </c>
      <c r="AK32" s="36">
        <f t="shared" si="21"/>
        <v>0</v>
      </c>
      <c r="AL32" s="36">
        <f t="shared" si="22"/>
        <v>1</v>
      </c>
      <c r="AM32" s="36">
        <f t="shared" si="23"/>
        <v>0</v>
      </c>
      <c r="AN32" s="2">
        <v>8</v>
      </c>
      <c r="AO32" s="2">
        <v>30</v>
      </c>
      <c r="AP32" s="137" t="str">
        <f t="shared" si="24"/>
        <v>Bus/Straba</v>
      </c>
      <c r="AQ32" s="2">
        <v>1</v>
      </c>
      <c r="AR32" s="36">
        <f t="shared" si="25"/>
        <v>1</v>
      </c>
      <c r="AS32" s="36">
        <f t="shared" si="26"/>
        <v>0</v>
      </c>
      <c r="AT32" s="36">
        <f t="shared" si="27"/>
        <v>0</v>
      </c>
      <c r="AU32" s="36">
        <f t="shared" si="28"/>
        <v>0</v>
      </c>
      <c r="AV32" s="36">
        <f t="shared" si="29"/>
        <v>0</v>
      </c>
      <c r="AW32" s="36">
        <f t="shared" si="30"/>
        <v>0</v>
      </c>
      <c r="AX32" s="137" t="str">
        <f t="shared" si="31"/>
        <v>-</v>
      </c>
      <c r="AY32" s="2"/>
      <c r="AZ32" s="36" t="str">
        <f t="shared" si="32"/>
        <v>-</v>
      </c>
      <c r="BA32" s="36" t="str">
        <f t="shared" si="33"/>
        <v>-</v>
      </c>
      <c r="BB32" s="36" t="str">
        <f t="shared" si="34"/>
        <v>-</v>
      </c>
      <c r="BC32" s="36" t="str">
        <f t="shared" si="35"/>
        <v>-</v>
      </c>
      <c r="BD32" s="36" t="str">
        <f t="shared" si="36"/>
        <v>-</v>
      </c>
      <c r="BE32" s="36" t="str">
        <f t="shared" si="37"/>
        <v>-</v>
      </c>
      <c r="BF32" s="2">
        <v>2</v>
      </c>
      <c r="BG32" s="36">
        <f t="shared" si="38"/>
        <v>0</v>
      </c>
      <c r="BH32" s="36">
        <f t="shared" si="39"/>
        <v>1</v>
      </c>
      <c r="BI32" s="36">
        <f t="shared" si="40"/>
        <v>0</v>
      </c>
      <c r="BJ32" s="36">
        <f t="shared" si="41"/>
        <v>0</v>
      </c>
      <c r="BK32" s="36">
        <f t="shared" si="42"/>
        <v>0</v>
      </c>
      <c r="BL32" s="36">
        <f t="shared" si="43"/>
        <v>0</v>
      </c>
      <c r="BM32" s="36">
        <f t="shared" si="44"/>
        <v>0</v>
      </c>
      <c r="BN32" s="36">
        <f t="shared" si="45"/>
        <v>0</v>
      </c>
      <c r="BO32" s="2"/>
      <c r="BP32" s="2"/>
      <c r="BQ32" s="2"/>
      <c r="BR32" s="2"/>
      <c r="BS32" s="2"/>
      <c r="BT32" s="111"/>
      <c r="BU32" s="201">
        <v>1</v>
      </c>
      <c r="BV32" s="201">
        <v>0</v>
      </c>
      <c r="BW32" s="201">
        <v>0</v>
      </c>
      <c r="BX32" s="201">
        <v>0</v>
      </c>
      <c r="BY32" s="201">
        <v>0</v>
      </c>
      <c r="BZ32" s="201">
        <v>1</v>
      </c>
      <c r="CA32" s="201">
        <v>0</v>
      </c>
      <c r="CB32" s="266">
        <v>0</v>
      </c>
      <c r="CC32" s="289"/>
      <c r="CD32" s="52" t="str">
        <f t="shared" si="46"/>
        <v>Eltern</v>
      </c>
      <c r="CE32" s="2">
        <v>4</v>
      </c>
      <c r="CF32" s="36">
        <f t="shared" si="47"/>
        <v>0</v>
      </c>
      <c r="CG32" s="36">
        <f t="shared" si="48"/>
        <v>0</v>
      </c>
      <c r="CH32" s="36">
        <f t="shared" si="49"/>
        <v>0</v>
      </c>
      <c r="CI32" s="36">
        <f t="shared" si="50"/>
        <v>1</v>
      </c>
      <c r="CJ32" s="36">
        <f t="shared" si="51"/>
        <v>0</v>
      </c>
      <c r="CK32" s="2">
        <v>1</v>
      </c>
      <c r="CL32" s="2">
        <v>1</v>
      </c>
      <c r="CM32" s="111">
        <v>0</v>
      </c>
      <c r="CN32" s="36">
        <f t="shared" si="52"/>
        <v>1</v>
      </c>
      <c r="CO32" s="239">
        <f t="shared" si="53"/>
        <v>0</v>
      </c>
      <c r="CP32" s="2">
        <v>1</v>
      </c>
      <c r="CQ32" s="2">
        <v>0</v>
      </c>
      <c r="CR32" s="2">
        <v>0</v>
      </c>
      <c r="CS32" s="2">
        <v>0</v>
      </c>
      <c r="CT32" s="111">
        <v>1</v>
      </c>
      <c r="CU32" s="8">
        <v>0</v>
      </c>
      <c r="CW32" s="111">
        <v>1</v>
      </c>
      <c r="CX32" s="2">
        <v>2</v>
      </c>
      <c r="CY32" s="2">
        <v>0</v>
      </c>
      <c r="CZ32" s="2">
        <v>2</v>
      </c>
      <c r="DA32" s="2">
        <v>0</v>
      </c>
      <c r="DB32" s="2">
        <v>3</v>
      </c>
      <c r="DC32" s="111">
        <v>0</v>
      </c>
      <c r="DD32" s="2">
        <v>4</v>
      </c>
      <c r="DE32" s="2">
        <v>3</v>
      </c>
      <c r="DF32" s="2">
        <v>1</v>
      </c>
      <c r="DG32" s="2">
        <v>2</v>
      </c>
      <c r="DH32" s="2">
        <v>0</v>
      </c>
      <c r="DI32" s="2">
        <v>0</v>
      </c>
      <c r="DJ32" s="111">
        <v>2</v>
      </c>
      <c r="DK32" s="298">
        <v>0</v>
      </c>
      <c r="DL32" s="299">
        <v>1</v>
      </c>
      <c r="DM32" s="299">
        <v>0</v>
      </c>
      <c r="DN32" s="299">
        <v>0</v>
      </c>
      <c r="DO32" s="299">
        <v>0</v>
      </c>
      <c r="DP32" s="299">
        <v>0</v>
      </c>
      <c r="DQ32" s="295" t="s">
        <v>387</v>
      </c>
    </row>
    <row r="33" spans="1:121" ht="15.75">
      <c r="A33" s="65">
        <v>24</v>
      </c>
      <c r="B33" s="64">
        <v>2006</v>
      </c>
      <c r="C33" s="2">
        <v>2</v>
      </c>
      <c r="D33" s="52" t="str">
        <f t="shared" si="3"/>
        <v>EFA</v>
      </c>
      <c r="E33" s="36">
        <f t="shared" si="4"/>
        <v>0</v>
      </c>
      <c r="F33" s="36">
        <f t="shared" si="5"/>
        <v>1</v>
      </c>
      <c r="G33" s="36">
        <f t="shared" si="6"/>
        <v>0</v>
      </c>
      <c r="H33" s="2">
        <v>1</v>
      </c>
      <c r="I33" s="36">
        <f t="shared" si="7"/>
        <v>1</v>
      </c>
      <c r="J33" s="2">
        <v>0</v>
      </c>
      <c r="K33" s="52" t="str">
        <f t="shared" si="1"/>
        <v>männlich</v>
      </c>
      <c r="L33" s="2">
        <v>25</v>
      </c>
      <c r="M33" s="52" t="str">
        <f t="shared" si="2"/>
        <v>23-25</v>
      </c>
      <c r="N33" s="36">
        <f t="shared" si="8"/>
        <v>0</v>
      </c>
      <c r="O33" s="36">
        <f t="shared" si="9"/>
        <v>1</v>
      </c>
      <c r="P33" s="36">
        <f t="shared" si="10"/>
        <v>0</v>
      </c>
      <c r="Q33" s="2">
        <v>0</v>
      </c>
      <c r="R33" s="2">
        <v>75</v>
      </c>
      <c r="S33" s="66">
        <v>185</v>
      </c>
      <c r="T33" s="2">
        <v>1</v>
      </c>
      <c r="U33" s="2">
        <v>0</v>
      </c>
      <c r="V33" s="52" t="str">
        <f t="shared" si="11"/>
        <v>Fachabi</v>
      </c>
      <c r="W33" s="2">
        <v>2</v>
      </c>
      <c r="X33" s="36">
        <f t="shared" si="12"/>
        <v>0</v>
      </c>
      <c r="Y33" s="36">
        <f t="shared" si="13"/>
        <v>1</v>
      </c>
      <c r="Z33" s="36">
        <f t="shared" si="14"/>
        <v>0</v>
      </c>
      <c r="AA33" s="129" t="str">
        <f t="shared" si="15"/>
        <v>Ber.Ausb</v>
      </c>
      <c r="AB33" s="2">
        <v>1</v>
      </c>
      <c r="AC33" s="2">
        <v>0</v>
      </c>
      <c r="AD33" s="210">
        <v>1</v>
      </c>
      <c r="AE33" s="36">
        <f t="shared" si="16"/>
        <v>1</v>
      </c>
      <c r="AF33" s="36">
        <f t="shared" si="17"/>
        <v>0</v>
      </c>
      <c r="AG33" s="36">
        <f t="shared" si="18"/>
        <v>0</v>
      </c>
      <c r="AH33" s="2">
        <v>9</v>
      </c>
      <c r="AI33" s="52" t="str">
        <f t="shared" si="19"/>
        <v>NdSachs.</v>
      </c>
      <c r="AJ33" s="36">
        <f t="shared" si="20"/>
        <v>0</v>
      </c>
      <c r="AK33" s="36">
        <f t="shared" si="21"/>
        <v>1</v>
      </c>
      <c r="AL33" s="36">
        <f t="shared" si="22"/>
        <v>0</v>
      </c>
      <c r="AM33" s="36">
        <f t="shared" si="23"/>
        <v>0</v>
      </c>
      <c r="AN33" s="2">
        <v>40</v>
      </c>
      <c r="AO33" s="2">
        <v>45</v>
      </c>
      <c r="AP33" s="137" t="str">
        <f t="shared" si="24"/>
        <v>Bahn</v>
      </c>
      <c r="AQ33" s="2">
        <v>2</v>
      </c>
      <c r="AR33" s="36">
        <f t="shared" si="25"/>
        <v>0</v>
      </c>
      <c r="AS33" s="36">
        <f t="shared" si="26"/>
        <v>1</v>
      </c>
      <c r="AT33" s="36">
        <f t="shared" si="27"/>
        <v>0</v>
      </c>
      <c r="AU33" s="36">
        <f t="shared" si="28"/>
        <v>0</v>
      </c>
      <c r="AV33" s="36">
        <f t="shared" si="29"/>
        <v>0</v>
      </c>
      <c r="AW33" s="36">
        <f t="shared" si="30"/>
        <v>0</v>
      </c>
      <c r="AX33" s="137" t="str">
        <f t="shared" si="31"/>
        <v>-</v>
      </c>
      <c r="AY33" s="2"/>
      <c r="AZ33" s="36" t="str">
        <f t="shared" si="32"/>
        <v>-</v>
      </c>
      <c r="BA33" s="36" t="str">
        <f t="shared" si="33"/>
        <v>-</v>
      </c>
      <c r="BB33" s="36" t="str">
        <f t="shared" si="34"/>
        <v>-</v>
      </c>
      <c r="BC33" s="36" t="str">
        <f t="shared" si="35"/>
        <v>-</v>
      </c>
      <c r="BD33" s="36" t="str">
        <f t="shared" si="36"/>
        <v>-</v>
      </c>
      <c r="BE33" s="36" t="str">
        <f t="shared" si="37"/>
        <v>-</v>
      </c>
      <c r="BF33" s="2">
        <v>7</v>
      </c>
      <c r="BG33" s="36">
        <f t="shared" si="38"/>
        <v>0</v>
      </c>
      <c r="BH33" s="36">
        <f t="shared" si="39"/>
        <v>0</v>
      </c>
      <c r="BI33" s="36">
        <f t="shared" si="40"/>
        <v>0</v>
      </c>
      <c r="BJ33" s="36">
        <f t="shared" si="41"/>
        <v>0</v>
      </c>
      <c r="BK33" s="36">
        <f t="shared" si="42"/>
        <v>0</v>
      </c>
      <c r="BL33" s="36">
        <f t="shared" si="43"/>
        <v>0</v>
      </c>
      <c r="BM33" s="36">
        <f t="shared" si="44"/>
        <v>1</v>
      </c>
      <c r="BN33" s="36">
        <f t="shared" si="45"/>
        <v>0</v>
      </c>
      <c r="BO33" s="2"/>
      <c r="BP33" s="2"/>
      <c r="BQ33" s="2"/>
      <c r="BR33" s="2"/>
      <c r="BS33" s="2"/>
      <c r="BT33" s="111"/>
      <c r="BU33" s="201">
        <v>0</v>
      </c>
      <c r="BV33" s="201">
        <v>0</v>
      </c>
      <c r="BW33" s="201">
        <v>0</v>
      </c>
      <c r="BX33" s="201">
        <v>0</v>
      </c>
      <c r="BY33" s="201">
        <v>0</v>
      </c>
      <c r="BZ33" s="201">
        <v>1</v>
      </c>
      <c r="CA33" s="201">
        <v>1</v>
      </c>
      <c r="CB33" s="266">
        <v>0</v>
      </c>
      <c r="CC33" s="289"/>
      <c r="CD33" s="52" t="str">
        <f t="shared" si="46"/>
        <v>Eltern</v>
      </c>
      <c r="CE33" s="2">
        <v>4</v>
      </c>
      <c r="CF33" s="36">
        <f t="shared" si="47"/>
        <v>0</v>
      </c>
      <c r="CG33" s="36">
        <f t="shared" si="48"/>
        <v>0</v>
      </c>
      <c r="CH33" s="36">
        <f t="shared" si="49"/>
        <v>0</v>
      </c>
      <c r="CI33" s="36">
        <f t="shared" si="50"/>
        <v>1</v>
      </c>
      <c r="CJ33" s="36">
        <f t="shared" si="51"/>
        <v>0</v>
      </c>
      <c r="CK33" s="2">
        <v>1</v>
      </c>
      <c r="CL33" s="2">
        <v>0</v>
      </c>
      <c r="CM33" s="111">
        <v>1</v>
      </c>
      <c r="CN33" s="36">
        <f t="shared" si="52"/>
        <v>1</v>
      </c>
      <c r="CO33" s="239">
        <f t="shared" si="53"/>
        <v>0</v>
      </c>
      <c r="CP33" s="2">
        <v>1</v>
      </c>
      <c r="CQ33" s="2">
        <v>1</v>
      </c>
      <c r="CR33" s="2">
        <v>0</v>
      </c>
      <c r="CS33" s="2">
        <v>0</v>
      </c>
      <c r="CT33" s="111">
        <v>1</v>
      </c>
      <c r="CU33" s="8">
        <v>0</v>
      </c>
      <c r="CW33" s="111">
        <v>0</v>
      </c>
      <c r="CX33" s="2">
        <v>3</v>
      </c>
      <c r="CY33" s="2">
        <v>3</v>
      </c>
      <c r="CZ33" s="2">
        <v>0</v>
      </c>
      <c r="DA33" s="2">
        <v>0</v>
      </c>
      <c r="DB33" s="2">
        <v>2</v>
      </c>
      <c r="DC33" s="111">
        <v>0</v>
      </c>
      <c r="DD33" s="2">
        <v>4</v>
      </c>
      <c r="DE33" s="2">
        <v>3</v>
      </c>
      <c r="DF33" s="2">
        <v>4</v>
      </c>
      <c r="DG33" s="2">
        <v>2</v>
      </c>
      <c r="DH33" s="2">
        <v>2</v>
      </c>
      <c r="DI33" s="2">
        <v>1</v>
      </c>
      <c r="DJ33" s="111">
        <v>0</v>
      </c>
      <c r="DK33" s="46"/>
      <c r="DL33" s="299"/>
      <c r="DM33" s="299"/>
      <c r="DN33" s="299"/>
      <c r="DO33" s="299"/>
      <c r="DP33" s="299"/>
      <c r="DQ33" s="295"/>
    </row>
    <row r="34" spans="1:121" ht="15.75">
      <c r="A34" s="65">
        <v>25</v>
      </c>
      <c r="B34" s="64">
        <v>2006</v>
      </c>
      <c r="C34" s="2">
        <v>2</v>
      </c>
      <c r="D34" s="52" t="str">
        <f t="shared" si="3"/>
        <v>EFA</v>
      </c>
      <c r="E34" s="36">
        <f t="shared" si="4"/>
        <v>0</v>
      </c>
      <c r="F34" s="36">
        <f t="shared" si="5"/>
        <v>1</v>
      </c>
      <c r="G34" s="36">
        <f t="shared" si="6"/>
        <v>0</v>
      </c>
      <c r="H34" s="2">
        <v>1</v>
      </c>
      <c r="I34" s="36">
        <f t="shared" si="7"/>
        <v>1</v>
      </c>
      <c r="J34" s="2">
        <v>1</v>
      </c>
      <c r="K34" s="52" t="str">
        <f t="shared" si="1"/>
        <v>weiblich</v>
      </c>
      <c r="L34" s="2">
        <v>23</v>
      </c>
      <c r="M34" s="52" t="str">
        <f t="shared" si="2"/>
        <v>23-25</v>
      </c>
      <c r="N34" s="36">
        <f t="shared" si="8"/>
        <v>0</v>
      </c>
      <c r="O34" s="36">
        <f t="shared" si="9"/>
        <v>1</v>
      </c>
      <c r="P34" s="36">
        <f t="shared" si="10"/>
        <v>0</v>
      </c>
      <c r="Q34" s="2">
        <v>0</v>
      </c>
      <c r="R34" s="2">
        <v>69</v>
      </c>
      <c r="S34" s="66">
        <v>171</v>
      </c>
      <c r="T34" s="2">
        <v>1</v>
      </c>
      <c r="U34" s="2">
        <v>0</v>
      </c>
      <c r="V34" s="52" t="str">
        <f t="shared" si="11"/>
        <v>Abitur</v>
      </c>
      <c r="W34" s="2">
        <v>1</v>
      </c>
      <c r="X34" s="36">
        <f t="shared" si="12"/>
        <v>1</v>
      </c>
      <c r="Y34" s="36">
        <f t="shared" si="13"/>
        <v>0</v>
      </c>
      <c r="Z34" s="36">
        <f t="shared" si="14"/>
        <v>0</v>
      </c>
      <c r="AA34" s="129" t="str">
        <f t="shared" si="15"/>
        <v>Ber.Ausb</v>
      </c>
      <c r="AB34" s="2">
        <v>1</v>
      </c>
      <c r="AC34" s="2">
        <v>3</v>
      </c>
      <c r="AD34" s="210">
        <v>1</v>
      </c>
      <c r="AE34" s="36">
        <f t="shared" si="16"/>
        <v>1</v>
      </c>
      <c r="AF34" s="36">
        <f t="shared" si="17"/>
        <v>0</v>
      </c>
      <c r="AG34" s="36">
        <f t="shared" si="18"/>
        <v>0</v>
      </c>
      <c r="AH34" s="2">
        <v>9</v>
      </c>
      <c r="AI34" s="52" t="str">
        <f t="shared" si="19"/>
        <v>NdSachs.</v>
      </c>
      <c r="AJ34" s="36">
        <f t="shared" si="20"/>
        <v>0</v>
      </c>
      <c r="AK34" s="36">
        <f t="shared" si="21"/>
        <v>1</v>
      </c>
      <c r="AL34" s="36">
        <f t="shared" si="22"/>
        <v>0</v>
      </c>
      <c r="AM34" s="36">
        <f t="shared" si="23"/>
        <v>0</v>
      </c>
      <c r="AN34" s="2"/>
      <c r="AO34" s="2">
        <v>20</v>
      </c>
      <c r="AP34" s="137" t="str">
        <f t="shared" si="24"/>
        <v>Auto</v>
      </c>
      <c r="AQ34" s="2">
        <v>5</v>
      </c>
      <c r="AR34" s="36">
        <f t="shared" si="25"/>
        <v>0</v>
      </c>
      <c r="AS34" s="36">
        <f t="shared" si="26"/>
        <v>0</v>
      </c>
      <c r="AT34" s="36">
        <f t="shared" si="27"/>
        <v>0</v>
      </c>
      <c r="AU34" s="36">
        <f t="shared" si="28"/>
        <v>0</v>
      </c>
      <c r="AV34" s="36">
        <f t="shared" si="29"/>
        <v>1</v>
      </c>
      <c r="AW34" s="36">
        <f t="shared" si="30"/>
        <v>0</v>
      </c>
      <c r="AX34" s="137" t="str">
        <f t="shared" si="31"/>
        <v>Bahn</v>
      </c>
      <c r="AY34" s="2">
        <v>2</v>
      </c>
      <c r="AZ34" s="36">
        <f t="shared" si="32"/>
        <v>0</v>
      </c>
      <c r="BA34" s="36">
        <f t="shared" si="33"/>
        <v>1</v>
      </c>
      <c r="BB34" s="36">
        <f t="shared" si="34"/>
        <v>0</v>
      </c>
      <c r="BC34" s="36">
        <f t="shared" si="35"/>
        <v>0</v>
      </c>
      <c r="BD34" s="36">
        <f t="shared" si="36"/>
        <v>0</v>
      </c>
      <c r="BE34" s="36">
        <f t="shared" si="37"/>
        <v>0</v>
      </c>
      <c r="BF34" s="2">
        <v>7</v>
      </c>
      <c r="BG34" s="36">
        <f t="shared" si="38"/>
        <v>0</v>
      </c>
      <c r="BH34" s="36">
        <f t="shared" si="39"/>
        <v>0</v>
      </c>
      <c r="BI34" s="36">
        <f t="shared" si="40"/>
        <v>0</v>
      </c>
      <c r="BJ34" s="36">
        <f t="shared" si="41"/>
        <v>0</v>
      </c>
      <c r="BK34" s="36">
        <f t="shared" si="42"/>
        <v>0</v>
      </c>
      <c r="BL34" s="36">
        <f t="shared" si="43"/>
        <v>0</v>
      </c>
      <c r="BM34" s="36">
        <f t="shared" si="44"/>
        <v>1</v>
      </c>
      <c r="BN34" s="36">
        <f t="shared" si="45"/>
        <v>0</v>
      </c>
      <c r="BO34" s="2">
        <v>0</v>
      </c>
      <c r="BP34" s="2">
        <v>0</v>
      </c>
      <c r="BQ34" s="2">
        <v>0</v>
      </c>
      <c r="BR34" s="2">
        <v>0</v>
      </c>
      <c r="BS34" s="2">
        <v>1</v>
      </c>
      <c r="BT34" s="111">
        <v>0</v>
      </c>
      <c r="BU34" s="201">
        <v>0</v>
      </c>
      <c r="BV34" s="201">
        <v>1</v>
      </c>
      <c r="BW34" s="201">
        <v>0</v>
      </c>
      <c r="BX34" s="201">
        <v>0</v>
      </c>
      <c r="BY34" s="201">
        <v>0</v>
      </c>
      <c r="BZ34" s="201">
        <v>1</v>
      </c>
      <c r="CA34" s="201">
        <v>0</v>
      </c>
      <c r="CB34" s="266">
        <v>0</v>
      </c>
      <c r="CC34" s="289"/>
      <c r="CD34" s="52" t="str">
        <f t="shared" si="46"/>
        <v>Eigenständig</v>
      </c>
      <c r="CE34" s="2">
        <v>1</v>
      </c>
      <c r="CF34" s="36">
        <f t="shared" si="47"/>
        <v>1</v>
      </c>
      <c r="CG34" s="36">
        <f t="shared" si="48"/>
        <v>0</v>
      </c>
      <c r="CH34" s="36">
        <f t="shared" si="49"/>
        <v>0</v>
      </c>
      <c r="CI34" s="36">
        <f t="shared" si="50"/>
        <v>0</v>
      </c>
      <c r="CJ34" s="36">
        <f t="shared" si="51"/>
        <v>0</v>
      </c>
      <c r="CK34" s="2">
        <v>1</v>
      </c>
      <c r="CL34" s="2">
        <v>1</v>
      </c>
      <c r="CM34" s="111">
        <v>1</v>
      </c>
      <c r="CN34" s="36">
        <f t="shared" si="52"/>
        <v>1</v>
      </c>
      <c r="CO34" s="239">
        <f t="shared" si="53"/>
        <v>0</v>
      </c>
      <c r="CP34" s="2">
        <v>1</v>
      </c>
      <c r="CQ34" s="2">
        <v>1</v>
      </c>
      <c r="CR34" s="2">
        <v>0</v>
      </c>
      <c r="CS34" s="2">
        <v>0</v>
      </c>
      <c r="CT34" s="111">
        <v>1</v>
      </c>
      <c r="CU34" s="8">
        <v>1</v>
      </c>
      <c r="CV34" s="8">
        <v>5</v>
      </c>
      <c r="CW34" s="111">
        <v>0</v>
      </c>
      <c r="CX34" s="2">
        <v>3</v>
      </c>
      <c r="CY34" s="2">
        <v>2</v>
      </c>
      <c r="CZ34" s="2">
        <v>1</v>
      </c>
      <c r="DA34" s="2">
        <v>0</v>
      </c>
      <c r="DB34" s="2">
        <v>0</v>
      </c>
      <c r="DC34" s="111">
        <v>0</v>
      </c>
      <c r="DD34" s="2">
        <v>2</v>
      </c>
      <c r="DE34" s="2">
        <v>1</v>
      </c>
      <c r="DF34" s="2">
        <v>1</v>
      </c>
      <c r="DG34" s="2">
        <v>1</v>
      </c>
      <c r="DH34" s="2">
        <v>1</v>
      </c>
      <c r="DI34" s="2">
        <v>0</v>
      </c>
      <c r="DJ34" s="111">
        <v>0</v>
      </c>
      <c r="DK34" s="298">
        <v>0</v>
      </c>
      <c r="DL34" s="299">
        <v>1</v>
      </c>
      <c r="DM34" s="299">
        <v>0</v>
      </c>
      <c r="DN34" s="299">
        <v>0</v>
      </c>
      <c r="DO34" s="299">
        <v>0</v>
      </c>
      <c r="DP34" s="299">
        <v>1</v>
      </c>
      <c r="DQ34" s="295" t="s">
        <v>388</v>
      </c>
    </row>
    <row r="35" spans="1:121" ht="15.75">
      <c r="A35" s="65">
        <v>26</v>
      </c>
      <c r="B35" s="64">
        <v>2006</v>
      </c>
      <c r="C35" s="2">
        <v>2</v>
      </c>
      <c r="D35" s="52" t="str">
        <f t="shared" si="3"/>
        <v>EFA</v>
      </c>
      <c r="E35" s="36">
        <f t="shared" si="4"/>
        <v>0</v>
      </c>
      <c r="F35" s="36">
        <f t="shared" si="5"/>
        <v>1</v>
      </c>
      <c r="G35" s="36">
        <f t="shared" si="6"/>
        <v>0</v>
      </c>
      <c r="H35" s="2">
        <v>1</v>
      </c>
      <c r="I35" s="36">
        <f t="shared" si="7"/>
        <v>1</v>
      </c>
      <c r="J35" s="2">
        <v>1</v>
      </c>
      <c r="K35" s="52" t="str">
        <f t="shared" si="1"/>
        <v>weiblich</v>
      </c>
      <c r="L35" s="2">
        <v>23</v>
      </c>
      <c r="M35" s="52" t="str">
        <f t="shared" si="2"/>
        <v>23-25</v>
      </c>
      <c r="N35" s="36">
        <f t="shared" si="8"/>
        <v>0</v>
      </c>
      <c r="O35" s="36">
        <f t="shared" si="9"/>
        <v>1</v>
      </c>
      <c r="P35" s="36">
        <f t="shared" si="10"/>
        <v>0</v>
      </c>
      <c r="Q35" s="2">
        <v>0</v>
      </c>
      <c r="R35" s="2">
        <v>62</v>
      </c>
      <c r="S35" s="66">
        <v>178</v>
      </c>
      <c r="T35" s="2">
        <v>1</v>
      </c>
      <c r="U35" s="2">
        <v>0</v>
      </c>
      <c r="V35" s="52" t="str">
        <f t="shared" si="11"/>
        <v>Abitur</v>
      </c>
      <c r="W35" s="2">
        <v>1</v>
      </c>
      <c r="X35" s="36">
        <f t="shared" si="12"/>
        <v>1</v>
      </c>
      <c r="Y35" s="36">
        <f t="shared" si="13"/>
        <v>0</v>
      </c>
      <c r="Z35" s="36">
        <f t="shared" si="14"/>
        <v>0</v>
      </c>
      <c r="AA35" s="129" t="str">
        <f t="shared" si="15"/>
        <v>Ber.Ausb</v>
      </c>
      <c r="AB35" s="2">
        <v>1</v>
      </c>
      <c r="AC35" s="2">
        <v>4</v>
      </c>
      <c r="AD35" s="210">
        <v>1</v>
      </c>
      <c r="AE35" s="36">
        <f t="shared" si="16"/>
        <v>1</v>
      </c>
      <c r="AF35" s="36">
        <f t="shared" si="17"/>
        <v>0</v>
      </c>
      <c r="AG35" s="36">
        <f t="shared" si="18"/>
        <v>0</v>
      </c>
      <c r="AH35" s="2">
        <v>1</v>
      </c>
      <c r="AI35" s="52" t="str">
        <f t="shared" si="19"/>
        <v>Bremen</v>
      </c>
      <c r="AJ35" s="36">
        <f t="shared" si="20"/>
        <v>1</v>
      </c>
      <c r="AK35" s="36">
        <f t="shared" si="21"/>
        <v>0</v>
      </c>
      <c r="AL35" s="36">
        <f t="shared" si="22"/>
        <v>0</v>
      </c>
      <c r="AM35" s="36">
        <f t="shared" si="23"/>
        <v>0</v>
      </c>
      <c r="AN35" s="2">
        <v>13.5</v>
      </c>
      <c r="AO35" s="2">
        <v>20</v>
      </c>
      <c r="AP35" s="137" t="str">
        <f t="shared" si="24"/>
        <v>Auto</v>
      </c>
      <c r="AQ35" s="2">
        <v>5</v>
      </c>
      <c r="AR35" s="36">
        <f t="shared" si="25"/>
        <v>0</v>
      </c>
      <c r="AS35" s="36">
        <f t="shared" si="26"/>
        <v>0</v>
      </c>
      <c r="AT35" s="36">
        <f t="shared" si="27"/>
        <v>0</v>
      </c>
      <c r="AU35" s="36">
        <f t="shared" si="28"/>
        <v>0</v>
      </c>
      <c r="AV35" s="36">
        <f t="shared" si="29"/>
        <v>1</v>
      </c>
      <c r="AW35" s="36">
        <f t="shared" si="30"/>
        <v>0</v>
      </c>
      <c r="AX35" s="137" t="str">
        <f t="shared" si="31"/>
        <v>Bahn</v>
      </c>
      <c r="AY35" s="2">
        <v>2</v>
      </c>
      <c r="AZ35" s="36">
        <f t="shared" si="32"/>
        <v>0</v>
      </c>
      <c r="BA35" s="36">
        <f t="shared" si="33"/>
        <v>1</v>
      </c>
      <c r="BB35" s="36">
        <f t="shared" si="34"/>
        <v>0</v>
      </c>
      <c r="BC35" s="36">
        <f t="shared" si="35"/>
        <v>0</v>
      </c>
      <c r="BD35" s="36">
        <f t="shared" si="36"/>
        <v>0</v>
      </c>
      <c r="BE35" s="36">
        <f t="shared" si="37"/>
        <v>0</v>
      </c>
      <c r="BF35" s="2">
        <v>7</v>
      </c>
      <c r="BG35" s="36">
        <f t="shared" si="38"/>
        <v>0</v>
      </c>
      <c r="BH35" s="36">
        <f t="shared" si="39"/>
        <v>0</v>
      </c>
      <c r="BI35" s="36">
        <f t="shared" si="40"/>
        <v>0</v>
      </c>
      <c r="BJ35" s="36">
        <f t="shared" si="41"/>
        <v>0</v>
      </c>
      <c r="BK35" s="36">
        <f t="shared" si="42"/>
        <v>0</v>
      </c>
      <c r="BL35" s="36">
        <f t="shared" si="43"/>
        <v>0</v>
      </c>
      <c r="BM35" s="36">
        <f t="shared" si="44"/>
        <v>1</v>
      </c>
      <c r="BN35" s="36">
        <f t="shared" si="45"/>
        <v>0</v>
      </c>
      <c r="BO35" s="2">
        <v>0</v>
      </c>
      <c r="BP35" s="2">
        <v>0</v>
      </c>
      <c r="BQ35" s="2">
        <v>0</v>
      </c>
      <c r="BR35" s="2">
        <v>1</v>
      </c>
      <c r="BS35" s="2">
        <v>0</v>
      </c>
      <c r="BT35" s="111">
        <v>0</v>
      </c>
      <c r="BU35" s="201">
        <v>0</v>
      </c>
      <c r="BV35" s="201">
        <v>0</v>
      </c>
      <c r="BW35" s="201">
        <v>0</v>
      </c>
      <c r="BX35" s="201">
        <v>0</v>
      </c>
      <c r="BY35" s="201">
        <v>0</v>
      </c>
      <c r="BZ35" s="201">
        <v>0</v>
      </c>
      <c r="CA35" s="201">
        <v>1</v>
      </c>
      <c r="CB35" s="266">
        <v>0</v>
      </c>
      <c r="CC35" s="289"/>
      <c r="CD35" s="52" t="str">
        <f t="shared" si="46"/>
        <v>Eltern</v>
      </c>
      <c r="CE35" s="2">
        <v>4</v>
      </c>
      <c r="CF35" s="36">
        <f t="shared" si="47"/>
        <v>0</v>
      </c>
      <c r="CG35" s="36">
        <f t="shared" si="48"/>
        <v>0</v>
      </c>
      <c r="CH35" s="36">
        <f t="shared" si="49"/>
        <v>0</v>
      </c>
      <c r="CI35" s="36">
        <f t="shared" si="50"/>
        <v>1</v>
      </c>
      <c r="CJ35" s="36">
        <f t="shared" si="51"/>
        <v>0</v>
      </c>
      <c r="CK35" s="2">
        <v>1</v>
      </c>
      <c r="CL35" s="2">
        <v>1</v>
      </c>
      <c r="CM35" s="111">
        <v>1</v>
      </c>
      <c r="CN35" s="36">
        <f t="shared" si="52"/>
        <v>1</v>
      </c>
      <c r="CO35" s="239">
        <f t="shared" si="53"/>
        <v>0</v>
      </c>
      <c r="CP35" s="2">
        <v>1</v>
      </c>
      <c r="CQ35" s="2">
        <v>1</v>
      </c>
      <c r="CR35" s="2">
        <v>1</v>
      </c>
      <c r="CS35" s="2">
        <v>0</v>
      </c>
      <c r="CT35" s="111">
        <v>1</v>
      </c>
      <c r="CU35" s="8">
        <v>0</v>
      </c>
      <c r="CV35" s="8">
        <v>5</v>
      </c>
      <c r="CW35" s="111">
        <v>0</v>
      </c>
      <c r="CX35" s="2">
        <v>3</v>
      </c>
      <c r="CY35" s="2">
        <v>1</v>
      </c>
      <c r="CZ35" s="2">
        <v>2</v>
      </c>
      <c r="DA35" s="2">
        <v>0</v>
      </c>
      <c r="DB35" s="2">
        <v>3</v>
      </c>
      <c r="DC35" s="111">
        <v>0</v>
      </c>
      <c r="DD35" s="2">
        <v>2</v>
      </c>
      <c r="DE35" s="2">
        <v>0</v>
      </c>
      <c r="DF35" s="2">
        <v>0</v>
      </c>
      <c r="DG35" s="2">
        <v>2</v>
      </c>
      <c r="DH35" s="2">
        <v>0</v>
      </c>
      <c r="DI35" s="2">
        <v>0</v>
      </c>
      <c r="DJ35" s="111">
        <v>0</v>
      </c>
      <c r="DK35" s="298">
        <v>0</v>
      </c>
      <c r="DL35" s="299">
        <v>1</v>
      </c>
      <c r="DM35" s="299">
        <v>0</v>
      </c>
      <c r="DN35" s="299">
        <v>0</v>
      </c>
      <c r="DO35" s="299">
        <v>1</v>
      </c>
      <c r="DP35" s="299">
        <v>1</v>
      </c>
      <c r="DQ35" s="295" t="s">
        <v>389</v>
      </c>
    </row>
    <row r="36" spans="1:121" ht="15.75">
      <c r="A36" s="65">
        <v>27</v>
      </c>
      <c r="B36" s="64">
        <v>2006</v>
      </c>
      <c r="C36" s="2">
        <v>2</v>
      </c>
      <c r="D36" s="52" t="str">
        <f t="shared" si="3"/>
        <v>EFA</v>
      </c>
      <c r="E36" s="36">
        <f t="shared" si="4"/>
        <v>0</v>
      </c>
      <c r="F36" s="36">
        <f t="shared" si="5"/>
        <v>1</v>
      </c>
      <c r="G36" s="36">
        <f t="shared" si="6"/>
        <v>0</v>
      </c>
      <c r="H36" s="2">
        <v>1</v>
      </c>
      <c r="I36" s="36">
        <f t="shared" si="7"/>
        <v>1</v>
      </c>
      <c r="J36" s="131">
        <v>0</v>
      </c>
      <c r="K36" s="52" t="str">
        <f t="shared" si="1"/>
        <v>männlich</v>
      </c>
      <c r="L36" s="131">
        <v>20</v>
      </c>
      <c r="M36" s="52" t="str">
        <f t="shared" si="2"/>
        <v>22-jünger</v>
      </c>
      <c r="N36" s="36">
        <f t="shared" si="8"/>
        <v>1</v>
      </c>
      <c r="O36" s="36">
        <f t="shared" si="9"/>
        <v>0</v>
      </c>
      <c r="P36" s="36">
        <f t="shared" si="10"/>
        <v>0</v>
      </c>
      <c r="Q36" s="131">
        <v>0</v>
      </c>
      <c r="R36" s="131">
        <v>70</v>
      </c>
      <c r="S36" s="132">
        <v>179</v>
      </c>
      <c r="T36" s="131">
        <v>1</v>
      </c>
      <c r="U36" s="131">
        <v>0</v>
      </c>
      <c r="V36" s="52" t="str">
        <f t="shared" si="11"/>
        <v>Abitur</v>
      </c>
      <c r="W36" s="131">
        <v>1</v>
      </c>
      <c r="X36" s="36">
        <f t="shared" si="12"/>
        <v>1</v>
      </c>
      <c r="Y36" s="36">
        <f t="shared" si="13"/>
        <v>0</v>
      </c>
      <c r="Z36" s="36">
        <f t="shared" si="14"/>
        <v>0</v>
      </c>
      <c r="AA36" s="129" t="str">
        <f t="shared" si="15"/>
        <v>keine</v>
      </c>
      <c r="AB36" s="131">
        <v>0</v>
      </c>
      <c r="AC36" s="131">
        <v>0</v>
      </c>
      <c r="AD36" s="211"/>
      <c r="AE36" s="36" t="str">
        <f t="shared" si="16"/>
        <v>-</v>
      </c>
      <c r="AF36" s="36" t="str">
        <f t="shared" si="17"/>
        <v>-</v>
      </c>
      <c r="AG36" s="36" t="str">
        <f t="shared" si="18"/>
        <v>-</v>
      </c>
      <c r="AH36" s="2">
        <v>1</v>
      </c>
      <c r="AI36" s="52" t="str">
        <f t="shared" si="19"/>
        <v>Bremen</v>
      </c>
      <c r="AJ36" s="36">
        <f t="shared" si="20"/>
        <v>1</v>
      </c>
      <c r="AK36" s="36">
        <f t="shared" si="21"/>
        <v>0</v>
      </c>
      <c r="AL36" s="36">
        <f t="shared" si="22"/>
        <v>0</v>
      </c>
      <c r="AM36" s="36">
        <f t="shared" si="23"/>
        <v>0</v>
      </c>
      <c r="AN36" s="2">
        <v>30</v>
      </c>
      <c r="AO36" s="2">
        <v>45</v>
      </c>
      <c r="AP36" s="137" t="str">
        <f t="shared" si="24"/>
        <v>Bahn</v>
      </c>
      <c r="AQ36" s="2">
        <v>2</v>
      </c>
      <c r="AR36" s="36">
        <f t="shared" si="25"/>
        <v>0</v>
      </c>
      <c r="AS36" s="36">
        <f t="shared" si="26"/>
        <v>1</v>
      </c>
      <c r="AT36" s="36">
        <f t="shared" si="27"/>
        <v>0</v>
      </c>
      <c r="AU36" s="36">
        <f t="shared" si="28"/>
        <v>0</v>
      </c>
      <c r="AV36" s="36">
        <f t="shared" si="29"/>
        <v>0</v>
      </c>
      <c r="AW36" s="36">
        <f t="shared" si="30"/>
        <v>0</v>
      </c>
      <c r="AX36" s="137" t="str">
        <f t="shared" si="31"/>
        <v>Bus/Straba</v>
      </c>
      <c r="AY36" s="131">
        <v>1</v>
      </c>
      <c r="AZ36" s="36">
        <f t="shared" si="32"/>
        <v>1</v>
      </c>
      <c r="BA36" s="36">
        <f t="shared" si="33"/>
        <v>0</v>
      </c>
      <c r="BB36" s="36">
        <f t="shared" si="34"/>
        <v>0</v>
      </c>
      <c r="BC36" s="36">
        <f t="shared" si="35"/>
        <v>0</v>
      </c>
      <c r="BD36" s="36">
        <f t="shared" si="36"/>
        <v>0</v>
      </c>
      <c r="BE36" s="36">
        <f t="shared" si="37"/>
        <v>0</v>
      </c>
      <c r="BF36" s="2">
        <v>6</v>
      </c>
      <c r="BG36" s="36">
        <f t="shared" si="38"/>
        <v>0</v>
      </c>
      <c r="BH36" s="36">
        <f t="shared" si="39"/>
        <v>0</v>
      </c>
      <c r="BI36" s="36">
        <f t="shared" si="40"/>
        <v>0</v>
      </c>
      <c r="BJ36" s="36">
        <f t="shared" si="41"/>
        <v>0</v>
      </c>
      <c r="BK36" s="36">
        <f t="shared" si="42"/>
        <v>0</v>
      </c>
      <c r="BL36" s="36">
        <f t="shared" si="43"/>
        <v>1</v>
      </c>
      <c r="BM36" s="36">
        <f t="shared" si="44"/>
        <v>0</v>
      </c>
      <c r="BN36" s="36">
        <f t="shared" si="45"/>
        <v>0</v>
      </c>
      <c r="BO36" s="131"/>
      <c r="BP36" s="131"/>
      <c r="BQ36" s="131"/>
      <c r="BR36" s="131"/>
      <c r="BS36" s="131"/>
      <c r="BT36" s="133"/>
      <c r="BU36" s="201">
        <v>0</v>
      </c>
      <c r="BV36" s="201">
        <v>0</v>
      </c>
      <c r="BW36" s="201">
        <v>0</v>
      </c>
      <c r="BX36" s="201">
        <v>0</v>
      </c>
      <c r="BY36" s="201">
        <v>0</v>
      </c>
      <c r="BZ36" s="201">
        <v>1</v>
      </c>
      <c r="CA36" s="201">
        <v>1</v>
      </c>
      <c r="CB36" s="266">
        <v>0</v>
      </c>
      <c r="CC36" s="289"/>
      <c r="CD36" s="52" t="str">
        <f t="shared" si="46"/>
        <v>Eltern</v>
      </c>
      <c r="CE36" s="2">
        <v>4</v>
      </c>
      <c r="CF36" s="36">
        <f t="shared" si="47"/>
        <v>0</v>
      </c>
      <c r="CG36" s="36">
        <f t="shared" si="48"/>
        <v>0</v>
      </c>
      <c r="CH36" s="36">
        <f t="shared" si="49"/>
        <v>0</v>
      </c>
      <c r="CI36" s="36">
        <f t="shared" si="50"/>
        <v>1</v>
      </c>
      <c r="CJ36" s="36">
        <f t="shared" si="51"/>
        <v>0</v>
      </c>
      <c r="CK36" s="2">
        <v>1</v>
      </c>
      <c r="CL36" s="2">
        <v>0</v>
      </c>
      <c r="CM36" s="111">
        <v>1</v>
      </c>
      <c r="CN36" s="36">
        <f t="shared" si="52"/>
        <v>1</v>
      </c>
      <c r="CO36" s="239">
        <f t="shared" si="53"/>
        <v>0</v>
      </c>
      <c r="CP36" s="131">
        <v>1</v>
      </c>
      <c r="CQ36" s="131">
        <v>1</v>
      </c>
      <c r="CR36" s="131">
        <v>0</v>
      </c>
      <c r="CS36" s="131">
        <v>0</v>
      </c>
      <c r="CT36" s="133">
        <v>1</v>
      </c>
      <c r="CU36" s="134">
        <v>0</v>
      </c>
      <c r="CV36" s="134">
        <v>3</v>
      </c>
      <c r="CW36" s="133">
        <v>1</v>
      </c>
      <c r="CX36" s="131">
        <v>3</v>
      </c>
      <c r="CY36" s="131">
        <v>2</v>
      </c>
      <c r="CZ36" s="131">
        <v>2</v>
      </c>
      <c r="DA36" s="131">
        <v>0</v>
      </c>
      <c r="DB36" s="131">
        <v>3</v>
      </c>
      <c r="DC36" s="133">
        <v>0</v>
      </c>
      <c r="DD36" s="131">
        <v>3</v>
      </c>
      <c r="DE36" s="131">
        <v>2</v>
      </c>
      <c r="DF36" s="131">
        <v>1</v>
      </c>
      <c r="DG36" s="131">
        <v>1</v>
      </c>
      <c r="DH36" s="131">
        <v>0</v>
      </c>
      <c r="DI36" s="131">
        <v>0</v>
      </c>
      <c r="DJ36" s="133">
        <v>0</v>
      </c>
      <c r="DK36" s="298"/>
      <c r="DL36" s="299"/>
      <c r="DM36" s="299"/>
      <c r="DN36" s="299"/>
      <c r="DO36" s="299"/>
      <c r="DP36" s="299"/>
      <c r="DQ36" s="296"/>
    </row>
    <row r="37" spans="1:121" ht="15.75">
      <c r="A37" s="65">
        <v>28</v>
      </c>
      <c r="B37" s="64">
        <v>2006</v>
      </c>
      <c r="C37" s="2">
        <v>2</v>
      </c>
      <c r="D37" s="52" t="str">
        <f t="shared" si="3"/>
        <v>EFA</v>
      </c>
      <c r="E37" s="36">
        <f t="shared" si="4"/>
        <v>0</v>
      </c>
      <c r="F37" s="36">
        <f t="shared" si="5"/>
        <v>1</v>
      </c>
      <c r="G37" s="36">
        <f t="shared" si="6"/>
        <v>0</v>
      </c>
      <c r="H37" s="2">
        <v>1</v>
      </c>
      <c r="I37" s="36">
        <f t="shared" si="7"/>
        <v>1</v>
      </c>
      <c r="J37" s="131">
        <v>0</v>
      </c>
      <c r="K37" s="52" t="str">
        <f t="shared" si="1"/>
        <v>männlich</v>
      </c>
      <c r="L37" s="131">
        <v>21</v>
      </c>
      <c r="M37" s="52" t="str">
        <f t="shared" si="2"/>
        <v>22-jünger</v>
      </c>
      <c r="N37" s="36">
        <f t="shared" si="8"/>
        <v>1</v>
      </c>
      <c r="O37" s="36">
        <f t="shared" si="9"/>
        <v>0</v>
      </c>
      <c r="P37" s="36">
        <f t="shared" si="10"/>
        <v>0</v>
      </c>
      <c r="Q37" s="131">
        <v>0</v>
      </c>
      <c r="R37" s="131">
        <v>72</v>
      </c>
      <c r="S37" s="132">
        <v>185</v>
      </c>
      <c r="T37" s="131">
        <v>1</v>
      </c>
      <c r="U37" s="131">
        <v>0</v>
      </c>
      <c r="V37" s="52" t="str">
        <f t="shared" si="11"/>
        <v>Abitur</v>
      </c>
      <c r="W37" s="131">
        <v>1</v>
      </c>
      <c r="X37" s="36">
        <f t="shared" si="12"/>
        <v>1</v>
      </c>
      <c r="Y37" s="36">
        <f t="shared" si="13"/>
        <v>0</v>
      </c>
      <c r="Z37" s="36">
        <f t="shared" si="14"/>
        <v>0</v>
      </c>
      <c r="AA37" s="129" t="str">
        <f t="shared" si="15"/>
        <v>keine</v>
      </c>
      <c r="AB37" s="131">
        <v>0</v>
      </c>
      <c r="AC37" s="131">
        <v>0</v>
      </c>
      <c r="AD37" s="211"/>
      <c r="AE37" s="36" t="str">
        <f t="shared" si="16"/>
        <v>-</v>
      </c>
      <c r="AF37" s="36" t="str">
        <f t="shared" si="17"/>
        <v>-</v>
      </c>
      <c r="AG37" s="36" t="str">
        <f t="shared" si="18"/>
        <v>-</v>
      </c>
      <c r="AH37" s="2">
        <v>20</v>
      </c>
      <c r="AI37" s="52" t="str">
        <f t="shared" si="19"/>
        <v>Ausland</v>
      </c>
      <c r="AJ37" s="36">
        <f t="shared" si="20"/>
        <v>0</v>
      </c>
      <c r="AK37" s="36">
        <f t="shared" si="21"/>
        <v>0</v>
      </c>
      <c r="AL37" s="36">
        <f t="shared" si="22"/>
        <v>0</v>
      </c>
      <c r="AM37" s="36">
        <f t="shared" si="23"/>
        <v>1</v>
      </c>
      <c r="AN37" s="2">
        <v>12.5</v>
      </c>
      <c r="AO37" s="2">
        <v>25</v>
      </c>
      <c r="AP37" s="137" t="str">
        <f t="shared" si="24"/>
        <v>Bus/Straba</v>
      </c>
      <c r="AQ37" s="2">
        <v>1</v>
      </c>
      <c r="AR37" s="36">
        <f t="shared" si="25"/>
        <v>1</v>
      </c>
      <c r="AS37" s="36">
        <f t="shared" si="26"/>
        <v>0</v>
      </c>
      <c r="AT37" s="36">
        <f t="shared" si="27"/>
        <v>0</v>
      </c>
      <c r="AU37" s="36">
        <f t="shared" si="28"/>
        <v>0</v>
      </c>
      <c r="AV37" s="36">
        <f t="shared" si="29"/>
        <v>0</v>
      </c>
      <c r="AW37" s="36">
        <f t="shared" si="30"/>
        <v>0</v>
      </c>
      <c r="AX37" s="137" t="str">
        <f t="shared" si="31"/>
        <v>Auto</v>
      </c>
      <c r="AY37" s="131">
        <v>5</v>
      </c>
      <c r="AZ37" s="36">
        <f t="shared" si="32"/>
        <v>0</v>
      </c>
      <c r="BA37" s="36">
        <f t="shared" si="33"/>
        <v>0</v>
      </c>
      <c r="BB37" s="36">
        <f t="shared" si="34"/>
        <v>0</v>
      </c>
      <c r="BC37" s="36">
        <f t="shared" si="35"/>
        <v>0</v>
      </c>
      <c r="BD37" s="36">
        <f t="shared" si="36"/>
        <v>1</v>
      </c>
      <c r="BE37" s="36">
        <f t="shared" si="37"/>
        <v>0</v>
      </c>
      <c r="BF37" s="2">
        <v>2</v>
      </c>
      <c r="BG37" s="36">
        <f t="shared" si="38"/>
        <v>0</v>
      </c>
      <c r="BH37" s="36">
        <f t="shared" si="39"/>
        <v>1</v>
      </c>
      <c r="BI37" s="36">
        <f t="shared" si="40"/>
        <v>0</v>
      </c>
      <c r="BJ37" s="36">
        <f t="shared" si="41"/>
        <v>0</v>
      </c>
      <c r="BK37" s="36">
        <f t="shared" si="42"/>
        <v>0</v>
      </c>
      <c r="BL37" s="36">
        <f t="shared" si="43"/>
        <v>0</v>
      </c>
      <c r="BM37" s="36">
        <f t="shared" si="44"/>
        <v>0</v>
      </c>
      <c r="BN37" s="36">
        <f t="shared" si="45"/>
        <v>0</v>
      </c>
      <c r="BO37" s="131"/>
      <c r="BP37" s="131"/>
      <c r="BQ37" s="131"/>
      <c r="BR37" s="131"/>
      <c r="BS37" s="131"/>
      <c r="BT37" s="133"/>
      <c r="BU37" s="201">
        <v>0</v>
      </c>
      <c r="BV37" s="201">
        <v>0</v>
      </c>
      <c r="BW37" s="201">
        <v>0</v>
      </c>
      <c r="BX37" s="201">
        <v>0</v>
      </c>
      <c r="BY37" s="201">
        <v>0</v>
      </c>
      <c r="BZ37" s="201">
        <v>0</v>
      </c>
      <c r="CA37" s="201">
        <v>1</v>
      </c>
      <c r="CB37" s="266">
        <v>0</v>
      </c>
      <c r="CC37" s="289"/>
      <c r="CD37" s="52" t="str">
        <f t="shared" si="46"/>
        <v>Eltern</v>
      </c>
      <c r="CE37" s="2">
        <v>4</v>
      </c>
      <c r="CF37" s="36">
        <f t="shared" si="47"/>
        <v>0</v>
      </c>
      <c r="CG37" s="36">
        <f t="shared" si="48"/>
        <v>0</v>
      </c>
      <c r="CH37" s="36">
        <f t="shared" si="49"/>
        <v>0</v>
      </c>
      <c r="CI37" s="36">
        <f t="shared" si="50"/>
        <v>1</v>
      </c>
      <c r="CJ37" s="36">
        <f t="shared" si="51"/>
        <v>0</v>
      </c>
      <c r="CK37" s="2">
        <v>1</v>
      </c>
      <c r="CL37" s="2">
        <v>1</v>
      </c>
      <c r="CM37" s="111">
        <v>1</v>
      </c>
      <c r="CN37" s="36">
        <f t="shared" si="52"/>
        <v>1</v>
      </c>
      <c r="CO37" s="239">
        <f t="shared" si="53"/>
        <v>0</v>
      </c>
      <c r="CP37" s="131">
        <v>1</v>
      </c>
      <c r="CQ37" s="131">
        <v>1</v>
      </c>
      <c r="CR37" s="131">
        <v>1</v>
      </c>
      <c r="CS37" s="131">
        <v>0</v>
      </c>
      <c r="CT37" s="133">
        <v>1</v>
      </c>
      <c r="CU37" s="134"/>
      <c r="CV37" s="134"/>
      <c r="CW37" s="133"/>
      <c r="CX37" s="131">
        <v>4</v>
      </c>
      <c r="CY37" s="131">
        <v>1</v>
      </c>
      <c r="CZ37" s="131">
        <v>0</v>
      </c>
      <c r="DA37" s="131">
        <v>0</v>
      </c>
      <c r="DB37" s="131">
        <v>4</v>
      </c>
      <c r="DC37" s="133">
        <v>0</v>
      </c>
      <c r="DD37" s="131">
        <v>5</v>
      </c>
      <c r="DE37" s="131">
        <v>2</v>
      </c>
      <c r="DF37" s="131">
        <v>2</v>
      </c>
      <c r="DG37" s="131">
        <v>1</v>
      </c>
      <c r="DH37" s="131">
        <v>0</v>
      </c>
      <c r="DI37" s="131">
        <v>0</v>
      </c>
      <c r="DJ37" s="133">
        <v>0</v>
      </c>
      <c r="DK37" s="46"/>
      <c r="DL37" s="300"/>
      <c r="DM37" s="300"/>
      <c r="DN37" s="300"/>
      <c r="DO37" s="300"/>
      <c r="DP37" s="300"/>
      <c r="DQ37" s="297"/>
    </row>
    <row r="38" spans="1:121" ht="15.75">
      <c r="A38" s="65">
        <v>29</v>
      </c>
      <c r="B38" s="64">
        <v>2006</v>
      </c>
      <c r="C38" s="2">
        <v>2</v>
      </c>
      <c r="D38" s="52" t="str">
        <f t="shared" si="3"/>
        <v>EFA</v>
      </c>
      <c r="E38" s="36">
        <f t="shared" si="4"/>
        <v>0</v>
      </c>
      <c r="F38" s="36">
        <f t="shared" si="5"/>
        <v>1</v>
      </c>
      <c r="G38" s="36">
        <f t="shared" si="6"/>
        <v>0</v>
      </c>
      <c r="H38" s="2">
        <v>1</v>
      </c>
      <c r="I38" s="36">
        <f t="shared" si="7"/>
        <v>1</v>
      </c>
      <c r="J38" s="131">
        <v>1</v>
      </c>
      <c r="K38" s="52" t="str">
        <f t="shared" si="1"/>
        <v>weiblich</v>
      </c>
      <c r="L38" s="131">
        <v>20</v>
      </c>
      <c r="M38" s="52" t="str">
        <f t="shared" si="2"/>
        <v>22-jünger</v>
      </c>
      <c r="N38" s="36">
        <f t="shared" si="8"/>
        <v>1</v>
      </c>
      <c r="O38" s="36">
        <f t="shared" si="9"/>
        <v>0</v>
      </c>
      <c r="P38" s="36">
        <f t="shared" si="10"/>
        <v>0</v>
      </c>
      <c r="Q38" s="131">
        <v>1</v>
      </c>
      <c r="R38" s="131">
        <v>58</v>
      </c>
      <c r="S38" s="132">
        <v>170</v>
      </c>
      <c r="T38" s="131">
        <v>1</v>
      </c>
      <c r="U38" s="131">
        <v>0</v>
      </c>
      <c r="V38" s="52" t="str">
        <f t="shared" si="11"/>
        <v>Abitur</v>
      </c>
      <c r="W38" s="131">
        <v>1</v>
      </c>
      <c r="X38" s="36">
        <f t="shared" si="12"/>
        <v>1</v>
      </c>
      <c r="Y38" s="36">
        <f t="shared" si="13"/>
        <v>0</v>
      </c>
      <c r="Z38" s="36">
        <f t="shared" si="14"/>
        <v>0</v>
      </c>
      <c r="AA38" s="129" t="str">
        <f t="shared" si="15"/>
        <v>keine</v>
      </c>
      <c r="AB38" s="131">
        <v>0</v>
      </c>
      <c r="AC38" s="131">
        <v>1</v>
      </c>
      <c r="AD38" s="211">
        <v>3</v>
      </c>
      <c r="AE38" s="36">
        <f t="shared" si="16"/>
        <v>0</v>
      </c>
      <c r="AF38" s="36">
        <f t="shared" si="17"/>
        <v>0</v>
      </c>
      <c r="AG38" s="36">
        <f t="shared" si="18"/>
        <v>1</v>
      </c>
      <c r="AH38" s="2">
        <v>14</v>
      </c>
      <c r="AI38" s="52" t="str">
        <f t="shared" si="19"/>
        <v>sonst.</v>
      </c>
      <c r="AJ38" s="36">
        <f t="shared" si="20"/>
        <v>0</v>
      </c>
      <c r="AK38" s="36">
        <f t="shared" si="21"/>
        <v>0</v>
      </c>
      <c r="AL38" s="36">
        <f t="shared" si="22"/>
        <v>1</v>
      </c>
      <c r="AM38" s="36">
        <f t="shared" si="23"/>
        <v>0</v>
      </c>
      <c r="AN38" s="2">
        <v>120</v>
      </c>
      <c r="AO38" s="2">
        <v>150</v>
      </c>
      <c r="AP38" s="137" t="str">
        <f t="shared" si="24"/>
        <v>Bahn</v>
      </c>
      <c r="AQ38" s="2">
        <v>2</v>
      </c>
      <c r="AR38" s="36">
        <f t="shared" si="25"/>
        <v>0</v>
      </c>
      <c r="AS38" s="36">
        <f t="shared" si="26"/>
        <v>1</v>
      </c>
      <c r="AT38" s="36">
        <f t="shared" si="27"/>
        <v>0</v>
      </c>
      <c r="AU38" s="36">
        <f t="shared" si="28"/>
        <v>0</v>
      </c>
      <c r="AV38" s="36">
        <f t="shared" si="29"/>
        <v>0</v>
      </c>
      <c r="AW38" s="36">
        <f t="shared" si="30"/>
        <v>0</v>
      </c>
      <c r="AX38" s="137" t="str">
        <f t="shared" si="31"/>
        <v>Bus/Straba</v>
      </c>
      <c r="AY38" s="131">
        <v>1</v>
      </c>
      <c r="AZ38" s="36">
        <f t="shared" si="32"/>
        <v>1</v>
      </c>
      <c r="BA38" s="36">
        <f t="shared" si="33"/>
        <v>0</v>
      </c>
      <c r="BB38" s="36">
        <f t="shared" si="34"/>
        <v>0</v>
      </c>
      <c r="BC38" s="36">
        <f t="shared" si="35"/>
        <v>0</v>
      </c>
      <c r="BD38" s="36">
        <f t="shared" si="36"/>
        <v>0</v>
      </c>
      <c r="BE38" s="36">
        <f t="shared" si="37"/>
        <v>0</v>
      </c>
      <c r="BF38" s="2">
        <v>8</v>
      </c>
      <c r="BG38" s="36">
        <f t="shared" si="38"/>
        <v>0</v>
      </c>
      <c r="BH38" s="36">
        <f t="shared" si="39"/>
        <v>0</v>
      </c>
      <c r="BI38" s="36">
        <f t="shared" si="40"/>
        <v>0</v>
      </c>
      <c r="BJ38" s="36">
        <f t="shared" si="41"/>
        <v>0</v>
      </c>
      <c r="BK38" s="36">
        <f t="shared" si="42"/>
        <v>0</v>
      </c>
      <c r="BL38" s="36">
        <f t="shared" si="43"/>
        <v>0</v>
      </c>
      <c r="BM38" s="36">
        <f t="shared" si="44"/>
        <v>0</v>
      </c>
      <c r="BN38" s="36">
        <f t="shared" si="45"/>
        <v>1</v>
      </c>
      <c r="BO38" s="131"/>
      <c r="BP38" s="131"/>
      <c r="BQ38" s="131"/>
      <c r="BR38" s="131"/>
      <c r="BS38" s="131"/>
      <c r="BT38" s="133"/>
      <c r="BU38" s="201">
        <v>0</v>
      </c>
      <c r="BV38" s="201">
        <v>1</v>
      </c>
      <c r="BW38" s="201">
        <v>0</v>
      </c>
      <c r="BX38" s="201">
        <v>0</v>
      </c>
      <c r="BY38" s="201">
        <v>0</v>
      </c>
      <c r="BZ38" s="201">
        <v>1</v>
      </c>
      <c r="CA38" s="201">
        <v>0</v>
      </c>
      <c r="CB38" s="266">
        <v>0</v>
      </c>
      <c r="CC38" s="289"/>
      <c r="CD38" s="52" t="str">
        <f t="shared" si="46"/>
        <v>Eigenständig</v>
      </c>
      <c r="CE38" s="2">
        <v>1</v>
      </c>
      <c r="CF38" s="36">
        <f t="shared" si="47"/>
        <v>1</v>
      </c>
      <c r="CG38" s="36">
        <f t="shared" si="48"/>
        <v>0</v>
      </c>
      <c r="CH38" s="36">
        <f t="shared" si="49"/>
        <v>0</v>
      </c>
      <c r="CI38" s="36">
        <f t="shared" si="50"/>
        <v>0</v>
      </c>
      <c r="CJ38" s="36">
        <f t="shared" si="51"/>
        <v>0</v>
      </c>
      <c r="CK38" s="2">
        <v>0</v>
      </c>
      <c r="CL38" s="2">
        <v>0</v>
      </c>
      <c r="CM38" s="111">
        <v>0</v>
      </c>
      <c r="CN38" s="36">
        <f t="shared" si="52"/>
        <v>0</v>
      </c>
      <c r="CO38" s="239">
        <f t="shared" si="53"/>
        <v>0</v>
      </c>
      <c r="CP38" s="131">
        <v>0</v>
      </c>
      <c r="CQ38" s="131">
        <v>0</v>
      </c>
      <c r="CR38" s="131">
        <v>0</v>
      </c>
      <c r="CS38" s="131">
        <v>0</v>
      </c>
      <c r="CT38" s="133">
        <v>0</v>
      </c>
      <c r="CU38" s="134">
        <v>0</v>
      </c>
      <c r="CV38" s="134">
        <v>5</v>
      </c>
      <c r="CW38" s="133">
        <v>1</v>
      </c>
      <c r="CX38" s="131">
        <v>4</v>
      </c>
      <c r="CY38" s="131">
        <v>2</v>
      </c>
      <c r="CZ38" s="131">
        <v>3</v>
      </c>
      <c r="DA38" s="131">
        <v>1</v>
      </c>
      <c r="DB38" s="131">
        <v>4</v>
      </c>
      <c r="DC38" s="133">
        <v>0</v>
      </c>
      <c r="DD38" s="131">
        <v>1</v>
      </c>
      <c r="DE38" s="131">
        <v>1</v>
      </c>
      <c r="DF38" s="131">
        <v>2</v>
      </c>
      <c r="DG38" s="131">
        <v>2</v>
      </c>
      <c r="DH38" s="131">
        <v>1</v>
      </c>
      <c r="DI38" s="131">
        <v>1</v>
      </c>
      <c r="DJ38" s="133">
        <v>1</v>
      </c>
      <c r="DK38" s="318">
        <v>0</v>
      </c>
      <c r="DL38" s="300">
        <v>1</v>
      </c>
      <c r="DM38" s="300">
        <v>0</v>
      </c>
      <c r="DN38" s="300">
        <v>0</v>
      </c>
      <c r="DO38" s="300">
        <v>1</v>
      </c>
      <c r="DP38" s="300">
        <v>0</v>
      </c>
      <c r="DQ38" s="296" t="s">
        <v>390</v>
      </c>
    </row>
    <row r="39" spans="1:121" ht="15.75">
      <c r="A39" s="65">
        <v>30</v>
      </c>
      <c r="B39" s="64">
        <v>2006</v>
      </c>
      <c r="C39" s="2">
        <v>2</v>
      </c>
      <c r="D39" s="52" t="str">
        <f t="shared" si="3"/>
        <v>EFA</v>
      </c>
      <c r="E39" s="36">
        <f t="shared" si="4"/>
        <v>0</v>
      </c>
      <c r="F39" s="36">
        <f t="shared" si="5"/>
        <v>1</v>
      </c>
      <c r="G39" s="36">
        <f t="shared" si="6"/>
        <v>0</v>
      </c>
      <c r="H39" s="2">
        <v>1</v>
      </c>
      <c r="I39" s="36">
        <f t="shared" si="7"/>
        <v>1</v>
      </c>
      <c r="J39" s="131">
        <v>1</v>
      </c>
      <c r="K39" s="52" t="str">
        <f t="shared" si="1"/>
        <v>weiblich</v>
      </c>
      <c r="L39" s="131">
        <v>19</v>
      </c>
      <c r="M39" s="52" t="str">
        <f t="shared" si="2"/>
        <v>22-jünger</v>
      </c>
      <c r="N39" s="36">
        <f t="shared" si="8"/>
        <v>1</v>
      </c>
      <c r="O39" s="36">
        <f t="shared" si="9"/>
        <v>0</v>
      </c>
      <c r="P39" s="36">
        <f t="shared" si="10"/>
        <v>0</v>
      </c>
      <c r="Q39" s="131">
        <v>1</v>
      </c>
      <c r="R39" s="131">
        <v>60</v>
      </c>
      <c r="S39" s="132">
        <v>174</v>
      </c>
      <c r="T39" s="131">
        <v>1</v>
      </c>
      <c r="U39" s="131">
        <v>0</v>
      </c>
      <c r="V39" s="52" t="str">
        <f t="shared" si="11"/>
        <v>Abitur</v>
      </c>
      <c r="W39" s="131">
        <v>1</v>
      </c>
      <c r="X39" s="36">
        <f t="shared" si="12"/>
        <v>1</v>
      </c>
      <c r="Y39" s="36">
        <f t="shared" si="13"/>
        <v>0</v>
      </c>
      <c r="Z39" s="36">
        <f t="shared" si="14"/>
        <v>0</v>
      </c>
      <c r="AA39" s="129" t="str">
        <f t="shared" si="15"/>
        <v>keine</v>
      </c>
      <c r="AB39" s="131">
        <v>0</v>
      </c>
      <c r="AC39" s="131">
        <v>0</v>
      </c>
      <c r="AD39" s="211"/>
      <c r="AE39" s="36" t="str">
        <f t="shared" si="16"/>
        <v>-</v>
      </c>
      <c r="AF39" s="36" t="str">
        <f t="shared" si="17"/>
        <v>-</v>
      </c>
      <c r="AG39" s="36" t="str">
        <f t="shared" si="18"/>
        <v>-</v>
      </c>
      <c r="AH39" s="2">
        <v>14</v>
      </c>
      <c r="AI39" s="52" t="str">
        <f t="shared" si="19"/>
        <v>sonst.</v>
      </c>
      <c r="AJ39" s="36">
        <f t="shared" si="20"/>
        <v>0</v>
      </c>
      <c r="AK39" s="36">
        <f t="shared" si="21"/>
        <v>0</v>
      </c>
      <c r="AL39" s="36">
        <f t="shared" si="22"/>
        <v>1</v>
      </c>
      <c r="AM39" s="36">
        <f t="shared" si="23"/>
        <v>0</v>
      </c>
      <c r="AN39" s="2"/>
      <c r="AO39" s="2">
        <v>90</v>
      </c>
      <c r="AP39" s="137" t="str">
        <f t="shared" si="24"/>
        <v>Bus/Straba</v>
      </c>
      <c r="AQ39" s="2">
        <v>1</v>
      </c>
      <c r="AR39" s="36">
        <f t="shared" si="25"/>
        <v>1</v>
      </c>
      <c r="AS39" s="36">
        <f t="shared" si="26"/>
        <v>0</v>
      </c>
      <c r="AT39" s="36">
        <f t="shared" si="27"/>
        <v>0</v>
      </c>
      <c r="AU39" s="36">
        <f t="shared" si="28"/>
        <v>0</v>
      </c>
      <c r="AV39" s="36">
        <f t="shared" si="29"/>
        <v>0</v>
      </c>
      <c r="AW39" s="36">
        <f t="shared" si="30"/>
        <v>0</v>
      </c>
      <c r="AX39" s="137" t="str">
        <f t="shared" si="31"/>
        <v>-</v>
      </c>
      <c r="AY39" s="131"/>
      <c r="AZ39" s="36" t="str">
        <f t="shared" si="32"/>
        <v>-</v>
      </c>
      <c r="BA39" s="36" t="str">
        <f t="shared" si="33"/>
        <v>-</v>
      </c>
      <c r="BB39" s="36" t="str">
        <f t="shared" si="34"/>
        <v>-</v>
      </c>
      <c r="BC39" s="36" t="str">
        <f t="shared" si="35"/>
        <v>-</v>
      </c>
      <c r="BD39" s="36" t="str">
        <f t="shared" si="36"/>
        <v>-</v>
      </c>
      <c r="BE39" s="36" t="str">
        <f t="shared" si="37"/>
        <v>-</v>
      </c>
      <c r="BF39" s="2">
        <v>3</v>
      </c>
      <c r="BG39" s="36">
        <f t="shared" si="38"/>
        <v>0</v>
      </c>
      <c r="BH39" s="36">
        <f t="shared" si="39"/>
        <v>0</v>
      </c>
      <c r="BI39" s="36">
        <f t="shared" si="40"/>
        <v>1</v>
      </c>
      <c r="BJ39" s="36">
        <f t="shared" si="41"/>
        <v>0</v>
      </c>
      <c r="BK39" s="36">
        <f t="shared" si="42"/>
        <v>0</v>
      </c>
      <c r="BL39" s="36">
        <f t="shared" si="43"/>
        <v>0</v>
      </c>
      <c r="BM39" s="36">
        <f t="shared" si="44"/>
        <v>0</v>
      </c>
      <c r="BN39" s="36">
        <f t="shared" si="45"/>
        <v>0</v>
      </c>
      <c r="BO39" s="131"/>
      <c r="BP39" s="131"/>
      <c r="BQ39" s="131"/>
      <c r="BR39" s="131"/>
      <c r="BS39" s="131"/>
      <c r="BT39" s="133"/>
      <c r="BU39" s="201">
        <v>0</v>
      </c>
      <c r="BV39" s="201">
        <v>0</v>
      </c>
      <c r="BW39" s="201">
        <v>0</v>
      </c>
      <c r="BX39" s="201">
        <v>0</v>
      </c>
      <c r="BY39" s="201">
        <v>0</v>
      </c>
      <c r="BZ39" s="201">
        <v>1</v>
      </c>
      <c r="CA39" s="201">
        <v>0</v>
      </c>
      <c r="CB39" s="266">
        <v>0</v>
      </c>
      <c r="CC39" s="289"/>
      <c r="CD39" s="52" t="str">
        <f t="shared" si="46"/>
        <v>Unterm.</v>
      </c>
      <c r="CE39" s="2">
        <v>3</v>
      </c>
      <c r="CF39" s="36">
        <f t="shared" si="47"/>
        <v>0</v>
      </c>
      <c r="CG39" s="36">
        <f t="shared" si="48"/>
        <v>0</v>
      </c>
      <c r="CH39" s="36">
        <f t="shared" si="49"/>
        <v>1</v>
      </c>
      <c r="CI39" s="36">
        <f t="shared" si="50"/>
        <v>0</v>
      </c>
      <c r="CJ39" s="36">
        <f t="shared" si="51"/>
        <v>0</v>
      </c>
      <c r="CK39" s="2">
        <v>1</v>
      </c>
      <c r="CL39" s="2">
        <v>1</v>
      </c>
      <c r="CM39" s="111">
        <v>1</v>
      </c>
      <c r="CN39" s="36">
        <f t="shared" si="52"/>
        <v>1</v>
      </c>
      <c r="CO39" s="239">
        <f t="shared" si="53"/>
        <v>0</v>
      </c>
      <c r="CP39" s="131">
        <v>1</v>
      </c>
      <c r="CQ39" s="131">
        <v>1</v>
      </c>
      <c r="CR39" s="131">
        <v>1</v>
      </c>
      <c r="CS39" s="131">
        <v>0</v>
      </c>
      <c r="CT39" s="133">
        <v>1</v>
      </c>
      <c r="CU39" s="134">
        <v>0</v>
      </c>
      <c r="CV39" s="134">
        <v>5</v>
      </c>
      <c r="CW39" s="133">
        <v>0</v>
      </c>
      <c r="CX39" s="131">
        <v>3</v>
      </c>
      <c r="CY39" s="131">
        <v>2</v>
      </c>
      <c r="CZ39" s="131">
        <v>1</v>
      </c>
      <c r="DA39" s="131">
        <v>0</v>
      </c>
      <c r="DB39" s="131">
        <v>2</v>
      </c>
      <c r="DC39" s="133">
        <v>0</v>
      </c>
      <c r="DD39" s="131">
        <v>4</v>
      </c>
      <c r="DE39" s="131">
        <v>2</v>
      </c>
      <c r="DF39" s="131">
        <v>1</v>
      </c>
      <c r="DG39" s="131">
        <v>2</v>
      </c>
      <c r="DH39" s="131">
        <v>0</v>
      </c>
      <c r="DI39" s="131">
        <v>0</v>
      </c>
      <c r="DJ39" s="133">
        <v>0</v>
      </c>
      <c r="DK39" s="298"/>
      <c r="DL39" s="299"/>
      <c r="DM39" s="299"/>
      <c r="DN39" s="299"/>
      <c r="DO39" s="299"/>
      <c r="DP39" s="299"/>
      <c r="DQ39" s="296"/>
    </row>
    <row r="40" spans="1:121" ht="15.75">
      <c r="A40" s="65">
        <v>31</v>
      </c>
      <c r="B40" s="64">
        <v>2006</v>
      </c>
      <c r="C40" s="2">
        <v>2</v>
      </c>
      <c r="D40" s="52" t="str">
        <f t="shared" si="3"/>
        <v>EFA</v>
      </c>
      <c r="E40" s="36">
        <f t="shared" si="4"/>
        <v>0</v>
      </c>
      <c r="F40" s="36">
        <f t="shared" si="5"/>
        <v>1</v>
      </c>
      <c r="G40" s="36">
        <f t="shared" si="6"/>
        <v>0</v>
      </c>
      <c r="H40" s="2">
        <v>1</v>
      </c>
      <c r="I40" s="36">
        <f t="shared" si="7"/>
        <v>1</v>
      </c>
      <c r="J40" s="131">
        <v>0</v>
      </c>
      <c r="K40" s="52" t="str">
        <f t="shared" si="1"/>
        <v>männlich</v>
      </c>
      <c r="L40" s="131">
        <v>20</v>
      </c>
      <c r="M40" s="52" t="str">
        <f t="shared" si="2"/>
        <v>22-jünger</v>
      </c>
      <c r="N40" s="36">
        <f t="shared" si="8"/>
        <v>1</v>
      </c>
      <c r="O40" s="36">
        <f t="shared" si="9"/>
        <v>0</v>
      </c>
      <c r="P40" s="36">
        <f t="shared" si="10"/>
        <v>0</v>
      </c>
      <c r="Q40" s="131">
        <v>1</v>
      </c>
      <c r="R40" s="131">
        <v>80</v>
      </c>
      <c r="S40" s="132">
        <v>177</v>
      </c>
      <c r="T40" s="131">
        <v>1</v>
      </c>
      <c r="U40" s="131">
        <v>0</v>
      </c>
      <c r="V40" s="52" t="str">
        <f t="shared" si="11"/>
        <v>Abitur</v>
      </c>
      <c r="W40" s="131">
        <v>1</v>
      </c>
      <c r="X40" s="36">
        <f t="shared" si="12"/>
        <v>1</v>
      </c>
      <c r="Y40" s="36">
        <f t="shared" si="13"/>
        <v>0</v>
      </c>
      <c r="Z40" s="36">
        <f t="shared" si="14"/>
        <v>0</v>
      </c>
      <c r="AA40" s="129" t="str">
        <f t="shared" si="15"/>
        <v>keine</v>
      </c>
      <c r="AB40" s="131">
        <v>0</v>
      </c>
      <c r="AC40" s="131">
        <v>0</v>
      </c>
      <c r="AD40" s="211"/>
      <c r="AE40" s="36" t="str">
        <f t="shared" si="16"/>
        <v>-</v>
      </c>
      <c r="AF40" s="36" t="str">
        <f t="shared" si="17"/>
        <v>-</v>
      </c>
      <c r="AG40" s="36" t="str">
        <f t="shared" si="18"/>
        <v>-</v>
      </c>
      <c r="AH40" s="2"/>
      <c r="AI40" s="52" t="str">
        <f t="shared" si="19"/>
        <v>-</v>
      </c>
      <c r="AJ40" s="36" t="str">
        <f t="shared" si="20"/>
        <v>-</v>
      </c>
      <c r="AK40" s="36" t="str">
        <f t="shared" si="21"/>
        <v>-</v>
      </c>
      <c r="AL40" s="36" t="str">
        <f t="shared" si="22"/>
        <v>-</v>
      </c>
      <c r="AM40" s="36" t="str">
        <f t="shared" si="23"/>
        <v>-</v>
      </c>
      <c r="AN40" s="2"/>
      <c r="AO40" s="2">
        <v>26</v>
      </c>
      <c r="AP40" s="137" t="str">
        <f t="shared" si="24"/>
        <v>Bus/Straba</v>
      </c>
      <c r="AQ40" s="2">
        <v>1</v>
      </c>
      <c r="AR40" s="36">
        <f t="shared" si="25"/>
        <v>1</v>
      </c>
      <c r="AS40" s="36">
        <f t="shared" si="26"/>
        <v>0</v>
      </c>
      <c r="AT40" s="36">
        <f t="shared" si="27"/>
        <v>0</v>
      </c>
      <c r="AU40" s="36">
        <f t="shared" si="28"/>
        <v>0</v>
      </c>
      <c r="AV40" s="36">
        <f t="shared" si="29"/>
        <v>0</v>
      </c>
      <c r="AW40" s="36">
        <f t="shared" si="30"/>
        <v>0</v>
      </c>
      <c r="AX40" s="137" t="str">
        <f t="shared" si="31"/>
        <v>Bus/Straba</v>
      </c>
      <c r="AY40" s="131">
        <v>1</v>
      </c>
      <c r="AZ40" s="36">
        <f t="shared" si="32"/>
        <v>1</v>
      </c>
      <c r="BA40" s="36">
        <f t="shared" si="33"/>
        <v>0</v>
      </c>
      <c r="BB40" s="36">
        <f t="shared" si="34"/>
        <v>0</v>
      </c>
      <c r="BC40" s="36">
        <f t="shared" si="35"/>
        <v>0</v>
      </c>
      <c r="BD40" s="36">
        <f t="shared" si="36"/>
        <v>0</v>
      </c>
      <c r="BE40" s="36">
        <f t="shared" si="37"/>
        <v>0</v>
      </c>
      <c r="BF40" s="2">
        <v>5</v>
      </c>
      <c r="BG40" s="36">
        <f t="shared" si="38"/>
        <v>0</v>
      </c>
      <c r="BH40" s="36">
        <f t="shared" si="39"/>
        <v>0</v>
      </c>
      <c r="BI40" s="36">
        <f t="shared" si="40"/>
        <v>0</v>
      </c>
      <c r="BJ40" s="36">
        <f t="shared" si="41"/>
        <v>0</v>
      </c>
      <c r="BK40" s="36">
        <f t="shared" si="42"/>
        <v>1</v>
      </c>
      <c r="BL40" s="36">
        <f t="shared" si="43"/>
        <v>0</v>
      </c>
      <c r="BM40" s="36">
        <f t="shared" si="44"/>
        <v>0</v>
      </c>
      <c r="BN40" s="36">
        <f t="shared" si="45"/>
        <v>0</v>
      </c>
      <c r="BO40" s="131"/>
      <c r="BP40" s="131"/>
      <c r="BQ40" s="131"/>
      <c r="BR40" s="131"/>
      <c r="BS40" s="131"/>
      <c r="BT40" s="133"/>
      <c r="BU40" s="201">
        <v>0</v>
      </c>
      <c r="BV40" s="201">
        <v>0</v>
      </c>
      <c r="BW40" s="201">
        <v>0</v>
      </c>
      <c r="BX40" s="201">
        <v>0</v>
      </c>
      <c r="BY40" s="201">
        <v>0</v>
      </c>
      <c r="BZ40" s="201">
        <v>0</v>
      </c>
      <c r="CA40" s="201">
        <v>1</v>
      </c>
      <c r="CB40" s="266">
        <v>0</v>
      </c>
      <c r="CC40" s="289"/>
      <c r="CD40" s="52" t="str">
        <f t="shared" si="46"/>
        <v>Eigenständig</v>
      </c>
      <c r="CE40" s="2">
        <v>1</v>
      </c>
      <c r="CF40" s="36">
        <f t="shared" si="47"/>
        <v>1</v>
      </c>
      <c r="CG40" s="36">
        <f t="shared" si="48"/>
        <v>0</v>
      </c>
      <c r="CH40" s="36">
        <f t="shared" si="49"/>
        <v>0</v>
      </c>
      <c r="CI40" s="36">
        <f t="shared" si="50"/>
        <v>0</v>
      </c>
      <c r="CJ40" s="36">
        <f t="shared" si="51"/>
        <v>0</v>
      </c>
      <c r="CK40" s="2">
        <v>0</v>
      </c>
      <c r="CL40" s="2">
        <v>0</v>
      </c>
      <c r="CM40" s="111">
        <v>0</v>
      </c>
      <c r="CN40" s="36">
        <f t="shared" si="52"/>
        <v>0</v>
      </c>
      <c r="CO40" s="239">
        <f t="shared" si="53"/>
        <v>0</v>
      </c>
      <c r="CP40" s="131"/>
      <c r="CQ40" s="131"/>
      <c r="CR40" s="131"/>
      <c r="CS40" s="131"/>
      <c r="CT40" s="133"/>
      <c r="CU40" s="134">
        <v>0</v>
      </c>
      <c r="CV40" s="134">
        <v>5</v>
      </c>
      <c r="CW40" s="133">
        <v>0</v>
      </c>
      <c r="CX40" s="131">
        <v>2</v>
      </c>
      <c r="CY40" s="131">
        <v>1</v>
      </c>
      <c r="CZ40" s="131">
        <v>1</v>
      </c>
      <c r="DA40" s="131">
        <v>0</v>
      </c>
      <c r="DB40" s="131">
        <v>2</v>
      </c>
      <c r="DC40" s="133">
        <v>0</v>
      </c>
      <c r="DD40" s="131">
        <v>3</v>
      </c>
      <c r="DE40" s="131">
        <v>2</v>
      </c>
      <c r="DF40" s="131">
        <v>2</v>
      </c>
      <c r="DG40" s="131">
        <v>3</v>
      </c>
      <c r="DH40" s="131">
        <v>2</v>
      </c>
      <c r="DI40" s="131">
        <v>3</v>
      </c>
      <c r="DJ40" s="133">
        <v>2</v>
      </c>
      <c r="DK40" s="298"/>
      <c r="DL40" s="299"/>
      <c r="DM40" s="299"/>
      <c r="DN40" s="299"/>
      <c r="DO40" s="299"/>
      <c r="DP40" s="299"/>
      <c r="DQ40" s="296"/>
    </row>
    <row r="41" spans="1:121" ht="15.75">
      <c r="A41" s="65">
        <v>32</v>
      </c>
      <c r="B41" s="64">
        <v>2006</v>
      </c>
      <c r="C41" s="2">
        <v>2</v>
      </c>
      <c r="D41" s="52" t="str">
        <f t="shared" si="3"/>
        <v>EFA</v>
      </c>
      <c r="E41" s="36">
        <f t="shared" si="4"/>
        <v>0</v>
      </c>
      <c r="F41" s="36">
        <f t="shared" si="5"/>
        <v>1</v>
      </c>
      <c r="G41" s="36">
        <f t="shared" si="6"/>
        <v>0</v>
      </c>
      <c r="H41" s="2">
        <v>1</v>
      </c>
      <c r="I41" s="36">
        <f t="shared" si="7"/>
        <v>1</v>
      </c>
      <c r="J41" s="131">
        <v>1</v>
      </c>
      <c r="K41" s="52" t="str">
        <f t="shared" si="1"/>
        <v>weiblich</v>
      </c>
      <c r="L41" s="131">
        <v>21</v>
      </c>
      <c r="M41" s="52" t="str">
        <f t="shared" si="2"/>
        <v>22-jünger</v>
      </c>
      <c r="N41" s="36">
        <f t="shared" si="8"/>
        <v>1</v>
      </c>
      <c r="O41" s="36">
        <f t="shared" si="9"/>
        <v>0</v>
      </c>
      <c r="P41" s="36">
        <f t="shared" si="10"/>
        <v>0</v>
      </c>
      <c r="Q41" s="131">
        <v>0</v>
      </c>
      <c r="R41" s="131">
        <v>47</v>
      </c>
      <c r="S41" s="132">
        <v>160</v>
      </c>
      <c r="T41" s="131">
        <v>1</v>
      </c>
      <c r="U41" s="131">
        <v>0</v>
      </c>
      <c r="V41" s="52" t="str">
        <f t="shared" si="11"/>
        <v>Abitur</v>
      </c>
      <c r="W41" s="131">
        <v>1</v>
      </c>
      <c r="X41" s="36">
        <f t="shared" si="12"/>
        <v>1</v>
      </c>
      <c r="Y41" s="36">
        <f t="shared" si="13"/>
        <v>0</v>
      </c>
      <c r="Z41" s="36">
        <f t="shared" si="14"/>
        <v>0</v>
      </c>
      <c r="AA41" s="129" t="str">
        <f t="shared" si="15"/>
        <v>keine</v>
      </c>
      <c r="AB41" s="131">
        <v>0</v>
      </c>
      <c r="AC41" s="131">
        <v>0</v>
      </c>
      <c r="AD41" s="211"/>
      <c r="AE41" s="36" t="str">
        <f t="shared" si="16"/>
        <v>-</v>
      </c>
      <c r="AF41" s="36" t="str">
        <f t="shared" si="17"/>
        <v>-</v>
      </c>
      <c r="AG41" s="36" t="str">
        <f t="shared" si="18"/>
        <v>-</v>
      </c>
      <c r="AH41" s="2">
        <v>20</v>
      </c>
      <c r="AI41" s="52" t="str">
        <f t="shared" si="19"/>
        <v>Ausland</v>
      </c>
      <c r="AJ41" s="36">
        <f t="shared" si="20"/>
        <v>0</v>
      </c>
      <c r="AK41" s="36">
        <f t="shared" si="21"/>
        <v>0</v>
      </c>
      <c r="AL41" s="36">
        <f t="shared" si="22"/>
        <v>0</v>
      </c>
      <c r="AM41" s="36">
        <f t="shared" si="23"/>
        <v>1</v>
      </c>
      <c r="AN41" s="2">
        <v>25</v>
      </c>
      <c r="AO41" s="2">
        <v>30</v>
      </c>
      <c r="AP41" s="137" t="str">
        <f t="shared" si="24"/>
        <v>Bus/Straba</v>
      </c>
      <c r="AQ41" s="2">
        <v>1</v>
      </c>
      <c r="AR41" s="36">
        <f t="shared" si="25"/>
        <v>1</v>
      </c>
      <c r="AS41" s="36">
        <f t="shared" si="26"/>
        <v>0</v>
      </c>
      <c r="AT41" s="36">
        <f t="shared" si="27"/>
        <v>0</v>
      </c>
      <c r="AU41" s="36">
        <f t="shared" si="28"/>
        <v>0</v>
      </c>
      <c r="AV41" s="36">
        <f t="shared" si="29"/>
        <v>0</v>
      </c>
      <c r="AW41" s="36">
        <f t="shared" si="30"/>
        <v>0</v>
      </c>
      <c r="AX41" s="137" t="str">
        <f t="shared" si="31"/>
        <v>-</v>
      </c>
      <c r="AY41" s="131"/>
      <c r="AZ41" s="36" t="str">
        <f t="shared" si="32"/>
        <v>-</v>
      </c>
      <c r="BA41" s="36" t="str">
        <f t="shared" si="33"/>
        <v>-</v>
      </c>
      <c r="BB41" s="36" t="str">
        <f t="shared" si="34"/>
        <v>-</v>
      </c>
      <c r="BC41" s="36" t="str">
        <f t="shared" si="35"/>
        <v>-</v>
      </c>
      <c r="BD41" s="36" t="str">
        <f t="shared" si="36"/>
        <v>-</v>
      </c>
      <c r="BE41" s="36" t="str">
        <f t="shared" si="37"/>
        <v>-</v>
      </c>
      <c r="BF41" s="2">
        <v>3</v>
      </c>
      <c r="BG41" s="36">
        <f t="shared" si="38"/>
        <v>0</v>
      </c>
      <c r="BH41" s="36">
        <f t="shared" si="39"/>
        <v>0</v>
      </c>
      <c r="BI41" s="36">
        <f t="shared" si="40"/>
        <v>1</v>
      </c>
      <c r="BJ41" s="36">
        <f t="shared" si="41"/>
        <v>0</v>
      </c>
      <c r="BK41" s="36">
        <f t="shared" si="42"/>
        <v>0</v>
      </c>
      <c r="BL41" s="36">
        <f t="shared" si="43"/>
        <v>0</v>
      </c>
      <c r="BM41" s="36">
        <f t="shared" si="44"/>
        <v>0</v>
      </c>
      <c r="BN41" s="36">
        <f t="shared" si="45"/>
        <v>0</v>
      </c>
      <c r="BO41" s="131"/>
      <c r="BP41" s="131"/>
      <c r="BQ41" s="131"/>
      <c r="BR41" s="131"/>
      <c r="BS41" s="131"/>
      <c r="BT41" s="133"/>
      <c r="BU41" s="201">
        <v>0</v>
      </c>
      <c r="BV41" s="201">
        <v>0</v>
      </c>
      <c r="BW41" s="201">
        <v>0</v>
      </c>
      <c r="BX41" s="201">
        <v>0</v>
      </c>
      <c r="BY41" s="201">
        <v>0</v>
      </c>
      <c r="BZ41" s="201">
        <v>0</v>
      </c>
      <c r="CA41" s="201">
        <v>1</v>
      </c>
      <c r="CB41" s="266">
        <v>0</v>
      </c>
      <c r="CC41" s="289"/>
      <c r="CD41" s="52" t="str">
        <f t="shared" si="46"/>
        <v>Eltern</v>
      </c>
      <c r="CE41" s="2">
        <v>4</v>
      </c>
      <c r="CF41" s="36">
        <f t="shared" si="47"/>
        <v>0</v>
      </c>
      <c r="CG41" s="36">
        <f t="shared" si="48"/>
        <v>0</v>
      </c>
      <c r="CH41" s="36">
        <f t="shared" si="49"/>
        <v>0</v>
      </c>
      <c r="CI41" s="36">
        <f t="shared" si="50"/>
        <v>1</v>
      </c>
      <c r="CJ41" s="36">
        <f t="shared" si="51"/>
        <v>0</v>
      </c>
      <c r="CK41" s="2">
        <v>1</v>
      </c>
      <c r="CL41" s="2"/>
      <c r="CM41" s="111"/>
      <c r="CN41" s="36">
        <f t="shared" si="52"/>
        <v>1</v>
      </c>
      <c r="CO41" s="239">
        <f t="shared" si="53"/>
        <v>0</v>
      </c>
      <c r="CP41" s="131">
        <v>1</v>
      </c>
      <c r="CQ41" s="131">
        <v>1</v>
      </c>
      <c r="CR41" s="131">
        <v>1</v>
      </c>
      <c r="CS41" s="131">
        <v>0</v>
      </c>
      <c r="CT41" s="133">
        <v>1</v>
      </c>
      <c r="CU41" s="134">
        <v>0</v>
      </c>
      <c r="CV41" s="134">
        <v>1</v>
      </c>
      <c r="CW41" s="133">
        <v>0</v>
      </c>
      <c r="CX41" s="131">
        <v>3</v>
      </c>
      <c r="CY41" s="131">
        <v>1</v>
      </c>
      <c r="CZ41" s="131">
        <v>3</v>
      </c>
      <c r="DA41" s="131">
        <v>0</v>
      </c>
      <c r="DB41" s="131">
        <v>3</v>
      </c>
      <c r="DC41" s="133">
        <v>0</v>
      </c>
      <c r="DD41" s="131">
        <v>1</v>
      </c>
      <c r="DE41" s="131">
        <v>1</v>
      </c>
      <c r="DF41" s="131">
        <v>0</v>
      </c>
      <c r="DG41" s="131">
        <v>0</v>
      </c>
      <c r="DH41" s="131">
        <v>0</v>
      </c>
      <c r="DI41" s="131">
        <v>0</v>
      </c>
      <c r="DJ41" s="133">
        <v>0</v>
      </c>
      <c r="DK41" s="298">
        <v>0</v>
      </c>
      <c r="DL41" s="299">
        <v>0</v>
      </c>
      <c r="DM41" s="299">
        <v>0</v>
      </c>
      <c r="DN41" s="299">
        <v>1</v>
      </c>
      <c r="DO41" s="299">
        <v>0</v>
      </c>
      <c r="DP41" s="299">
        <v>0</v>
      </c>
      <c r="DQ41" s="296" t="s">
        <v>391</v>
      </c>
    </row>
  </sheetData>
  <autoFilter ref="A9:DQ41"/>
  <printOptions gridLines="1"/>
  <pageMargins left="0.590551181102362" right="0.590551181102362" top="0.54" bottom="0.59" header="0.35" footer="0.393700787401575"/>
  <pageSetup horizontalDpi="300" verticalDpi="300" orientation="landscape" pageOrder="overThenDown" paperSize="9" scale="60" r:id="rId1"/>
  <headerFooter alignWithMargins="0">
    <oddHeader>&amp;L&amp;"Times New Roman,Fett"&amp;14Fallstudie HSB Marktforschung&amp;R&amp;"Arial,Standard"Statistik I im WS 97/98</oddHeader>
    <oddFooter>&amp;LPSM: &amp;F - &amp;A&amp;CSeite &amp;P &amp;10(von &amp;N)&amp;R&amp;D; &amp;T</oddFooter>
  </headerFooter>
</worksheet>
</file>

<file path=xl/worksheets/sheet3.xml><?xml version="1.0" encoding="utf-8"?>
<worksheet xmlns="http://schemas.openxmlformats.org/spreadsheetml/2006/main" xmlns:r="http://schemas.openxmlformats.org/officeDocument/2006/relationships">
  <sheetPr codeName="Tabelle31">
    <pageSetUpPr fitToPage="1"/>
  </sheetPr>
  <dimension ref="A1:K46"/>
  <sheetViews>
    <sheetView zoomScale="75" zoomScaleNormal="75" workbookViewId="0" topLeftCell="A1">
      <selection activeCell="A1" sqref="A1"/>
    </sheetView>
  </sheetViews>
  <sheetFormatPr defaultColWidth="11.00390625" defaultRowHeight="15.75"/>
  <cols>
    <col min="1" max="1" width="13.75390625" style="0" customWidth="1"/>
    <col min="2" max="9" width="11.00390625" style="0" customWidth="1"/>
    <col min="10" max="11" width="13.75390625" style="0" customWidth="1"/>
    <col min="12" max="12" width="11.50390625" style="0" customWidth="1"/>
    <col min="13" max="13" width="14.00390625" style="0" customWidth="1"/>
    <col min="14" max="14" width="7.125" style="0" customWidth="1"/>
    <col min="15" max="15" width="13.75390625" style="0" customWidth="1"/>
    <col min="16" max="16" width="7.00390625" style="0" customWidth="1"/>
    <col min="17" max="17" width="13.75390625" style="0" bestFit="1" customWidth="1"/>
  </cols>
  <sheetData>
    <row r="1" ht="25.5">
      <c r="A1" s="130" t="s">
        <v>393</v>
      </c>
    </row>
    <row r="2" spans="1:7" s="46" customFormat="1" ht="15.75">
      <c r="A2" s="74" t="s">
        <v>182</v>
      </c>
      <c r="G2" s="21" t="s">
        <v>183</v>
      </c>
    </row>
    <row r="3" spans="1:11" ht="15.75">
      <c r="A3" s="220" t="s">
        <v>178</v>
      </c>
      <c r="B3" s="220" t="s">
        <v>149</v>
      </c>
      <c r="C3" s="221"/>
      <c r="D3" s="221"/>
      <c r="E3" s="222"/>
      <c r="F3" s="72"/>
      <c r="G3" s="220" t="s">
        <v>178</v>
      </c>
      <c r="H3" s="220" t="s">
        <v>149</v>
      </c>
      <c r="I3" s="221"/>
      <c r="J3" s="221"/>
      <c r="K3" s="222"/>
    </row>
    <row r="4" spans="1:11" ht="15.75">
      <c r="A4" s="220" t="s">
        <v>197</v>
      </c>
      <c r="B4" s="41" t="s">
        <v>168</v>
      </c>
      <c r="C4" s="42" t="s">
        <v>169</v>
      </c>
      <c r="D4" s="42" t="s">
        <v>170</v>
      </c>
      <c r="E4" s="44" t="s">
        <v>171</v>
      </c>
      <c r="F4" s="72"/>
      <c r="G4" s="220" t="s">
        <v>197</v>
      </c>
      <c r="H4" s="41" t="s">
        <v>168</v>
      </c>
      <c r="I4" s="42" t="s">
        <v>169</v>
      </c>
      <c r="J4" s="42" t="s">
        <v>170</v>
      </c>
      <c r="K4" s="44" t="s">
        <v>171</v>
      </c>
    </row>
    <row r="5" spans="1:11" ht="15.75">
      <c r="A5" s="41" t="s">
        <v>275</v>
      </c>
      <c r="B5" s="75">
        <v>9</v>
      </c>
      <c r="C5" s="76">
        <v>3</v>
      </c>
      <c r="D5" s="76">
        <v>3</v>
      </c>
      <c r="E5" s="77">
        <v>15</v>
      </c>
      <c r="F5" s="83"/>
      <c r="G5" s="41" t="s">
        <v>275</v>
      </c>
      <c r="H5" s="149">
        <v>0.5294117647058824</v>
      </c>
      <c r="I5" s="150">
        <v>0.2727272727272727</v>
      </c>
      <c r="J5" s="150">
        <v>1</v>
      </c>
      <c r="K5" s="151">
        <v>0.4838709677419355</v>
      </c>
    </row>
    <row r="6" spans="1:11" ht="15.75">
      <c r="A6" s="43" t="s">
        <v>276</v>
      </c>
      <c r="B6" s="78">
        <v>8</v>
      </c>
      <c r="C6" s="79">
        <v>8</v>
      </c>
      <c r="D6" s="79">
        <v>0</v>
      </c>
      <c r="E6" s="80">
        <v>16</v>
      </c>
      <c r="F6" s="83"/>
      <c r="G6" s="43" t="s">
        <v>276</v>
      </c>
      <c r="H6" s="152">
        <v>0.47058823529411764</v>
      </c>
      <c r="I6" s="153">
        <v>0.7272727272727273</v>
      </c>
      <c r="J6" s="153">
        <v>0</v>
      </c>
      <c r="K6" s="154">
        <v>0.5161290322580645</v>
      </c>
    </row>
    <row r="7" spans="1:11" ht="15.75">
      <c r="A7" s="45" t="s">
        <v>171</v>
      </c>
      <c r="B7" s="81">
        <v>17</v>
      </c>
      <c r="C7" s="82">
        <v>11</v>
      </c>
      <c r="D7" s="82">
        <v>3</v>
      </c>
      <c r="E7" s="104">
        <v>31</v>
      </c>
      <c r="F7" s="268"/>
      <c r="G7" s="45" t="s">
        <v>171</v>
      </c>
      <c r="H7" s="155">
        <v>1</v>
      </c>
      <c r="I7" s="156">
        <v>1</v>
      </c>
      <c r="J7" s="156">
        <v>1</v>
      </c>
      <c r="K7" s="301">
        <v>1</v>
      </c>
    </row>
    <row r="10" spans="1:9" ht="15.75">
      <c r="A10" s="220" t="s">
        <v>178</v>
      </c>
      <c r="B10" s="220" t="s">
        <v>197</v>
      </c>
      <c r="C10" s="221"/>
      <c r="D10" s="222"/>
      <c r="G10" s="220" t="s">
        <v>178</v>
      </c>
      <c r="H10" s="220" t="s">
        <v>37</v>
      </c>
      <c r="I10" s="222"/>
    </row>
    <row r="11" spans="1:9" ht="15.75">
      <c r="A11" s="220" t="s">
        <v>186</v>
      </c>
      <c r="B11" s="41" t="s">
        <v>275</v>
      </c>
      <c r="C11" s="42" t="s">
        <v>276</v>
      </c>
      <c r="D11" s="44" t="s">
        <v>171</v>
      </c>
      <c r="G11" s="220" t="s">
        <v>197</v>
      </c>
      <c r="H11" s="41" t="s">
        <v>4</v>
      </c>
      <c r="I11" s="44" t="s">
        <v>171</v>
      </c>
    </row>
    <row r="12" spans="1:9" ht="15.75">
      <c r="A12" s="41" t="s">
        <v>278</v>
      </c>
      <c r="B12" s="75">
        <v>8</v>
      </c>
      <c r="C12" s="76">
        <v>8</v>
      </c>
      <c r="D12" s="77">
        <v>16</v>
      </c>
      <c r="G12" s="41" t="s">
        <v>275</v>
      </c>
      <c r="H12" s="149">
        <v>0.5</v>
      </c>
      <c r="I12" s="151">
        <v>0.5</v>
      </c>
    </row>
    <row r="13" spans="1:9" ht="15.75">
      <c r="A13" s="43" t="s">
        <v>279</v>
      </c>
      <c r="B13" s="78">
        <v>6</v>
      </c>
      <c r="C13" s="79">
        <v>7</v>
      </c>
      <c r="D13" s="80">
        <v>13</v>
      </c>
      <c r="G13" s="43" t="s">
        <v>276</v>
      </c>
      <c r="H13" s="152">
        <v>0.5</v>
      </c>
      <c r="I13" s="154">
        <v>0.5</v>
      </c>
    </row>
    <row r="14" spans="1:9" ht="15.75">
      <c r="A14" s="43" t="s">
        <v>187</v>
      </c>
      <c r="B14" s="78">
        <v>2</v>
      </c>
      <c r="C14" s="79">
        <v>1</v>
      </c>
      <c r="D14" s="80">
        <v>3</v>
      </c>
      <c r="G14" s="45" t="s">
        <v>171</v>
      </c>
      <c r="H14" s="155">
        <v>1</v>
      </c>
      <c r="I14" s="157">
        <v>1</v>
      </c>
    </row>
    <row r="15" spans="1:4" ht="15.75">
      <c r="A15" s="45" t="s">
        <v>171</v>
      </c>
      <c r="B15" s="81">
        <v>16</v>
      </c>
      <c r="C15" s="82">
        <v>16</v>
      </c>
      <c r="D15" s="104">
        <v>32</v>
      </c>
    </row>
    <row r="18" spans="1:9" ht="15.75">
      <c r="A18" s="220" t="s">
        <v>178</v>
      </c>
      <c r="B18" s="220" t="s">
        <v>37</v>
      </c>
      <c r="C18" s="222"/>
      <c r="G18" s="220" t="s">
        <v>178</v>
      </c>
      <c r="H18" s="220" t="s">
        <v>37</v>
      </c>
      <c r="I18" s="222"/>
    </row>
    <row r="19" spans="1:9" ht="15.75">
      <c r="A19" s="220" t="s">
        <v>186</v>
      </c>
      <c r="B19" s="41" t="s">
        <v>4</v>
      </c>
      <c r="C19" s="44" t="s">
        <v>171</v>
      </c>
      <c r="G19" s="220" t="s">
        <v>186</v>
      </c>
      <c r="H19" s="41" t="s">
        <v>4</v>
      </c>
      <c r="I19" s="44" t="s">
        <v>171</v>
      </c>
    </row>
    <row r="20" spans="1:9" ht="15.75">
      <c r="A20" s="41" t="s">
        <v>278</v>
      </c>
      <c r="B20" s="75">
        <v>16</v>
      </c>
      <c r="C20" s="77">
        <v>16</v>
      </c>
      <c r="G20" s="41" t="s">
        <v>278</v>
      </c>
      <c r="H20" s="149">
        <v>0.5</v>
      </c>
      <c r="I20" s="151">
        <v>0.5</v>
      </c>
    </row>
    <row r="21" spans="1:9" ht="15.75">
      <c r="A21" s="43" t="s">
        <v>279</v>
      </c>
      <c r="B21" s="78">
        <v>13</v>
      </c>
      <c r="C21" s="80">
        <v>13</v>
      </c>
      <c r="G21" s="43" t="s">
        <v>279</v>
      </c>
      <c r="H21" s="152">
        <v>0.40625</v>
      </c>
      <c r="I21" s="154">
        <v>0.40625</v>
      </c>
    </row>
    <row r="22" spans="1:9" ht="15.75">
      <c r="A22" s="43" t="s">
        <v>187</v>
      </c>
      <c r="B22" s="78">
        <v>3</v>
      </c>
      <c r="C22" s="80">
        <v>3</v>
      </c>
      <c r="G22" s="43" t="s">
        <v>187</v>
      </c>
      <c r="H22" s="152">
        <v>0.09375</v>
      </c>
      <c r="I22" s="154">
        <v>0.09375</v>
      </c>
    </row>
    <row r="23" spans="1:9" ht="15.75">
      <c r="A23" s="45" t="s">
        <v>171</v>
      </c>
      <c r="B23" s="81">
        <v>32</v>
      </c>
      <c r="C23" s="104">
        <v>32</v>
      </c>
      <c r="G23" s="45" t="s">
        <v>171</v>
      </c>
      <c r="H23" s="155">
        <v>1</v>
      </c>
      <c r="I23" s="158">
        <v>1</v>
      </c>
    </row>
    <row r="24" spans="3:8" ht="15.75">
      <c r="C24" s="83"/>
      <c r="D24" s="83"/>
      <c r="E24" s="83"/>
      <c r="F24" s="83"/>
      <c r="G24" s="83"/>
      <c r="H24" s="83"/>
    </row>
    <row r="25" spans="1:7" ht="15.75">
      <c r="A25" s="72"/>
      <c r="B25" s="83"/>
      <c r="C25" s="83"/>
      <c r="D25" s="83"/>
      <c r="E25" s="83"/>
      <c r="F25" s="83"/>
      <c r="G25" s="83"/>
    </row>
    <row r="26" spans="1:6" ht="27">
      <c r="A26" s="160" t="s">
        <v>183</v>
      </c>
      <c r="B26" s="73"/>
      <c r="C26" s="73"/>
      <c r="D26" s="73"/>
      <c r="E26" s="73"/>
      <c r="F26" s="73"/>
    </row>
    <row r="27" ht="15.75">
      <c r="A27" s="74" t="s">
        <v>204</v>
      </c>
    </row>
    <row r="28" spans="1:6" ht="15.75">
      <c r="A28" s="220" t="s">
        <v>285</v>
      </c>
      <c r="B28" s="220" t="s">
        <v>149</v>
      </c>
      <c r="C28" s="221"/>
      <c r="D28" s="221"/>
      <c r="E28" s="222"/>
      <c r="F28" s="72"/>
    </row>
    <row r="29" spans="1:6" ht="15.75">
      <c r="A29" s="220" t="s">
        <v>197</v>
      </c>
      <c r="B29" s="41" t="s">
        <v>168</v>
      </c>
      <c r="C29" s="42" t="s">
        <v>169</v>
      </c>
      <c r="D29" s="42" t="s">
        <v>170</v>
      </c>
      <c r="E29" s="44" t="s">
        <v>171</v>
      </c>
      <c r="F29" s="72"/>
    </row>
    <row r="30" spans="1:6" ht="15.75">
      <c r="A30" s="41" t="s">
        <v>275</v>
      </c>
      <c r="B30" s="149">
        <v>0.1111111111111111</v>
      </c>
      <c r="C30" s="150">
        <v>1</v>
      </c>
      <c r="D30" s="150">
        <v>0.6666666666666666</v>
      </c>
      <c r="E30" s="151">
        <v>0.4</v>
      </c>
      <c r="F30" s="269"/>
    </row>
    <row r="31" spans="1:6" ht="15.75">
      <c r="A31" s="43" t="s">
        <v>276</v>
      </c>
      <c r="B31" s="152">
        <v>0.125</v>
      </c>
      <c r="C31" s="153">
        <v>0.875</v>
      </c>
      <c r="D31" s="153" t="e">
        <v>#DIV/0!</v>
      </c>
      <c r="E31" s="154">
        <v>0.5</v>
      </c>
      <c r="F31" s="269"/>
    </row>
    <row r="32" spans="1:6" ht="15.75">
      <c r="A32" s="45" t="s">
        <v>171</v>
      </c>
      <c r="B32" s="155">
        <v>0.11764705882352941</v>
      </c>
      <c r="C32" s="156">
        <v>0.9090909090909091</v>
      </c>
      <c r="D32" s="156">
        <v>0.6666666666666666</v>
      </c>
      <c r="E32" s="157">
        <v>0.45161290322580644</v>
      </c>
      <c r="F32" s="269"/>
    </row>
    <row r="34" ht="15.75">
      <c r="A34" s="21" t="s">
        <v>287</v>
      </c>
    </row>
    <row r="35" spans="1:10" ht="15.75">
      <c r="A35" s="72"/>
      <c r="B35" s="138" t="s">
        <v>98</v>
      </c>
      <c r="C35" s="138" t="s">
        <v>99</v>
      </c>
      <c r="D35" s="138" t="s">
        <v>100</v>
      </c>
      <c r="E35" s="138" t="s">
        <v>101</v>
      </c>
      <c r="F35" s="138" t="s">
        <v>102</v>
      </c>
      <c r="G35" s="138" t="s">
        <v>103</v>
      </c>
      <c r="H35" s="138" t="s">
        <v>218</v>
      </c>
      <c r="I35" s="138" t="s">
        <v>219</v>
      </c>
      <c r="J35" s="139"/>
    </row>
    <row r="36" spans="1:10" ht="15.75">
      <c r="A36" s="72"/>
      <c r="B36" s="159" t="s">
        <v>124</v>
      </c>
      <c r="C36" s="159" t="s">
        <v>125</v>
      </c>
      <c r="D36" s="159" t="s">
        <v>126</v>
      </c>
      <c r="E36" s="159" t="s">
        <v>127</v>
      </c>
      <c r="F36" s="159" t="s">
        <v>128</v>
      </c>
      <c r="G36" s="159" t="s">
        <v>129</v>
      </c>
      <c r="H36" s="159" t="s">
        <v>130</v>
      </c>
      <c r="I36" s="159" t="s">
        <v>131</v>
      </c>
      <c r="J36" s="139"/>
    </row>
    <row r="37" spans="1:10" ht="15.75">
      <c r="A37" s="220" t="s">
        <v>178</v>
      </c>
      <c r="B37" s="220" t="s">
        <v>52</v>
      </c>
      <c r="C37" s="221"/>
      <c r="D37" s="221"/>
      <c r="E37" s="221"/>
      <c r="F37" s="221"/>
      <c r="G37" s="221"/>
      <c r="H37" s="221"/>
      <c r="I37" s="221"/>
      <c r="J37" s="222"/>
    </row>
    <row r="38" spans="1:10" ht="15.75">
      <c r="A38" s="220" t="s">
        <v>37</v>
      </c>
      <c r="B38" s="41">
        <v>1</v>
      </c>
      <c r="C38" s="42">
        <v>2</v>
      </c>
      <c r="D38" s="42">
        <v>3</v>
      </c>
      <c r="E38" s="42">
        <v>4</v>
      </c>
      <c r="F38" s="42">
        <v>5</v>
      </c>
      <c r="G38" s="42">
        <v>6</v>
      </c>
      <c r="H38" s="42">
        <v>7</v>
      </c>
      <c r="I38" s="42">
        <v>8</v>
      </c>
      <c r="J38" s="44" t="s">
        <v>171</v>
      </c>
    </row>
    <row r="39" spans="1:10" ht="15.75">
      <c r="A39" s="41" t="s">
        <v>4</v>
      </c>
      <c r="B39" s="75">
        <v>3</v>
      </c>
      <c r="C39" s="76">
        <v>4</v>
      </c>
      <c r="D39" s="76">
        <v>5</v>
      </c>
      <c r="E39" s="76">
        <v>2</v>
      </c>
      <c r="F39" s="76">
        <v>2</v>
      </c>
      <c r="G39" s="76">
        <v>5</v>
      </c>
      <c r="H39" s="76">
        <v>7</v>
      </c>
      <c r="I39" s="76">
        <v>2</v>
      </c>
      <c r="J39" s="77">
        <v>30</v>
      </c>
    </row>
    <row r="40" spans="1:10" ht="15.75">
      <c r="A40" s="45" t="s">
        <v>171</v>
      </c>
      <c r="B40" s="273">
        <v>3</v>
      </c>
      <c r="C40" s="274">
        <v>4</v>
      </c>
      <c r="D40" s="274">
        <v>5</v>
      </c>
      <c r="E40" s="274">
        <v>2</v>
      </c>
      <c r="F40" s="274">
        <v>2</v>
      </c>
      <c r="G40" s="274">
        <v>5</v>
      </c>
      <c r="H40" s="274">
        <v>7</v>
      </c>
      <c r="I40" s="274">
        <v>2</v>
      </c>
      <c r="J40" s="104">
        <v>30</v>
      </c>
    </row>
    <row r="46" spans="1:10" ht="15.75">
      <c r="A46" s="72"/>
      <c r="B46" s="136"/>
      <c r="C46" s="136"/>
      <c r="D46" s="136"/>
      <c r="E46" s="136"/>
      <c r="F46" s="136"/>
      <c r="G46" s="136"/>
      <c r="H46" s="136"/>
      <c r="I46" s="136"/>
      <c r="J46" s="136"/>
    </row>
  </sheetData>
  <printOptions/>
  <pageMargins left="0.54" right="0.63" top="0.62" bottom="0.94" header="0.4921259845" footer="0.4921259845"/>
  <pageSetup fitToHeight="1" fitToWidth="1" horizontalDpi="300" verticalDpi="300" orientation="landscape" paperSize="9" scale="77" r:id="rId1"/>
  <headerFooter alignWithMargins="0">
    <oddFooter>&amp;L&amp;F; &amp;A&amp;CSeite: &amp;P&amp;R&amp;D; &amp;T</oddFooter>
  </headerFooter>
</worksheet>
</file>

<file path=xl/worksheets/sheet4.xml><?xml version="1.0" encoding="utf-8"?>
<worksheet xmlns="http://schemas.openxmlformats.org/spreadsheetml/2006/main" xmlns:r="http://schemas.openxmlformats.org/officeDocument/2006/relationships">
  <sheetPr codeName="Tabelle32">
    <pageSetUpPr fitToPage="1"/>
  </sheetPr>
  <dimension ref="A1:K62"/>
  <sheetViews>
    <sheetView zoomScale="75" zoomScaleNormal="75" workbookViewId="0" topLeftCell="A1">
      <selection activeCell="A1" sqref="A1"/>
    </sheetView>
  </sheetViews>
  <sheetFormatPr defaultColWidth="11.00390625" defaultRowHeight="15.75"/>
  <cols>
    <col min="1" max="1" width="18.50390625" style="0" customWidth="1"/>
    <col min="2" max="9" width="11.00390625" style="0" customWidth="1"/>
    <col min="10" max="11" width="13.75390625" style="0" customWidth="1"/>
    <col min="12" max="12" width="9.125" style="0" customWidth="1"/>
    <col min="13" max="13" width="13.50390625" style="0" customWidth="1"/>
  </cols>
  <sheetData>
    <row r="1" ht="25.5">
      <c r="A1" s="130" t="s">
        <v>393</v>
      </c>
    </row>
    <row r="2" spans="1:2" ht="15.75">
      <c r="A2" s="307" t="s">
        <v>363</v>
      </c>
      <c r="B2" s="319" t="s">
        <v>392</v>
      </c>
    </row>
    <row r="3" ht="18.75">
      <c r="A3" s="161" t="s">
        <v>288</v>
      </c>
    </row>
    <row r="4" spans="1:4" ht="15.75">
      <c r="A4" s="220" t="s">
        <v>178</v>
      </c>
      <c r="B4" s="220" t="s">
        <v>197</v>
      </c>
      <c r="C4" s="221"/>
      <c r="D4" s="222"/>
    </row>
    <row r="5" spans="1:4" ht="15.75">
      <c r="A5" s="220" t="s">
        <v>273</v>
      </c>
      <c r="B5" s="41" t="s">
        <v>275</v>
      </c>
      <c r="C5" s="42" t="s">
        <v>276</v>
      </c>
      <c r="D5" s="44" t="s">
        <v>171</v>
      </c>
    </row>
    <row r="6" spans="1:4" ht="15.75">
      <c r="A6" s="41" t="s">
        <v>223</v>
      </c>
      <c r="B6" s="275">
        <v>0.1875</v>
      </c>
      <c r="C6" s="276">
        <v>0.0625</v>
      </c>
      <c r="D6" s="94">
        <v>0.125</v>
      </c>
    </row>
    <row r="7" spans="1:4" ht="15.75">
      <c r="A7" s="170" t="s">
        <v>282</v>
      </c>
      <c r="B7" s="171">
        <v>0.3125</v>
      </c>
      <c r="C7" s="172">
        <v>0.375</v>
      </c>
      <c r="D7" s="173">
        <v>0.34375</v>
      </c>
    </row>
    <row r="8" spans="1:4" ht="15.75">
      <c r="A8" s="170" t="s">
        <v>283</v>
      </c>
      <c r="B8" s="171">
        <v>0.4375</v>
      </c>
      <c r="C8" s="172">
        <v>0.5</v>
      </c>
      <c r="D8" s="173">
        <v>0.46875</v>
      </c>
    </row>
    <row r="9" spans="1:4" ht="15.75">
      <c r="A9" s="43" t="s">
        <v>192</v>
      </c>
      <c r="B9" s="95">
        <v>0</v>
      </c>
      <c r="C9" s="96">
        <v>0.0625</v>
      </c>
      <c r="D9" s="97">
        <v>0.03125</v>
      </c>
    </row>
    <row r="10" spans="1:4" ht="15.75">
      <c r="A10" s="43" t="s">
        <v>187</v>
      </c>
      <c r="B10" s="95">
        <v>0.0625</v>
      </c>
      <c r="C10" s="96">
        <v>0</v>
      </c>
      <c r="D10" s="97">
        <v>0.03125</v>
      </c>
    </row>
    <row r="11" spans="1:4" ht="15.75">
      <c r="A11" s="45" t="s">
        <v>171</v>
      </c>
      <c r="B11" s="98">
        <v>1</v>
      </c>
      <c r="C11" s="99">
        <v>1</v>
      </c>
      <c r="D11" s="100">
        <v>1</v>
      </c>
    </row>
    <row r="14" spans="1:4" ht="15.75">
      <c r="A14" s="72"/>
      <c r="B14" s="136"/>
      <c r="C14" s="136"/>
      <c r="D14" s="136"/>
    </row>
    <row r="15" ht="18.75">
      <c r="A15" s="161" t="s">
        <v>364</v>
      </c>
    </row>
    <row r="16" ht="7.5" customHeight="1">
      <c r="A16" s="161"/>
    </row>
    <row r="17" spans="1:3" ht="15.75">
      <c r="A17" s="220" t="s">
        <v>178</v>
      </c>
      <c r="B17" s="220" t="s">
        <v>363</v>
      </c>
      <c r="C17" s="222"/>
    </row>
    <row r="18" spans="1:3" ht="15.75">
      <c r="A18" s="220" t="s">
        <v>273</v>
      </c>
      <c r="B18" s="41">
        <v>2006</v>
      </c>
      <c r="C18" s="44" t="s">
        <v>171</v>
      </c>
    </row>
    <row r="19" spans="1:3" ht="15.75">
      <c r="A19" s="41" t="s">
        <v>223</v>
      </c>
      <c r="B19" s="92">
        <v>0.125</v>
      </c>
      <c r="C19" s="94">
        <v>0.125</v>
      </c>
    </row>
    <row r="20" spans="1:3" ht="15.75">
      <c r="A20" s="170" t="s">
        <v>282</v>
      </c>
      <c r="B20" s="309">
        <v>0.34375</v>
      </c>
      <c r="C20" s="173">
        <v>0.34375</v>
      </c>
    </row>
    <row r="21" spans="1:3" ht="15.75">
      <c r="A21" s="170" t="s">
        <v>283</v>
      </c>
      <c r="B21" s="309">
        <v>0.46875</v>
      </c>
      <c r="C21" s="173">
        <v>0.46875</v>
      </c>
    </row>
    <row r="22" spans="1:3" ht="15.75">
      <c r="A22" s="43" t="s">
        <v>192</v>
      </c>
      <c r="B22" s="95">
        <v>0.03125</v>
      </c>
      <c r="C22" s="97">
        <v>0.03125</v>
      </c>
    </row>
    <row r="23" spans="1:3" ht="15.75">
      <c r="A23" s="43" t="s">
        <v>187</v>
      </c>
      <c r="B23" s="95">
        <v>0.03125</v>
      </c>
      <c r="C23" s="97">
        <v>0.03125</v>
      </c>
    </row>
    <row r="24" spans="1:3" ht="15.75">
      <c r="A24" s="45" t="s">
        <v>171</v>
      </c>
      <c r="B24" s="98">
        <v>1</v>
      </c>
      <c r="C24" s="100">
        <v>1</v>
      </c>
    </row>
    <row r="26" ht="15.75">
      <c r="A26" s="162" t="s">
        <v>289</v>
      </c>
    </row>
    <row r="27" spans="1:10" ht="15.75">
      <c r="A27" s="72"/>
      <c r="B27" s="138" t="s">
        <v>98</v>
      </c>
      <c r="C27" s="138" t="s">
        <v>99</v>
      </c>
      <c r="D27" s="138" t="s">
        <v>100</v>
      </c>
      <c r="E27" s="138" t="s">
        <v>101</v>
      </c>
      <c r="F27" s="138" t="s">
        <v>102</v>
      </c>
      <c r="G27" s="138" t="s">
        <v>103</v>
      </c>
      <c r="H27" s="138" t="s">
        <v>218</v>
      </c>
      <c r="I27" s="138" t="s">
        <v>219</v>
      </c>
      <c r="J27" s="139"/>
    </row>
    <row r="28" spans="1:10" ht="15.75">
      <c r="A28" s="307" t="s">
        <v>363</v>
      </c>
      <c r="B28" s="308">
        <v>2006</v>
      </c>
      <c r="C28" s="159" t="s">
        <v>125</v>
      </c>
      <c r="D28" s="159" t="s">
        <v>126</v>
      </c>
      <c r="E28" s="159" t="s">
        <v>127</v>
      </c>
      <c r="F28" s="159" t="s">
        <v>128</v>
      </c>
      <c r="G28" s="159" t="s">
        <v>129</v>
      </c>
      <c r="H28" s="159" t="s">
        <v>130</v>
      </c>
      <c r="I28" s="159" t="s">
        <v>131</v>
      </c>
      <c r="J28" s="139"/>
    </row>
    <row r="29" spans="1:10" ht="15.75">
      <c r="A29" s="72"/>
      <c r="B29" s="159"/>
      <c r="C29" s="159"/>
      <c r="D29" s="159"/>
      <c r="E29" s="159"/>
      <c r="F29" s="159"/>
      <c r="G29" s="159"/>
      <c r="H29" s="159"/>
      <c r="I29" s="159"/>
      <c r="J29" s="139"/>
    </row>
    <row r="30" spans="1:10" ht="15.75">
      <c r="A30" s="220" t="s">
        <v>284</v>
      </c>
      <c r="B30" s="220" t="s">
        <v>52</v>
      </c>
      <c r="C30" s="221"/>
      <c r="D30" s="221"/>
      <c r="E30" s="221"/>
      <c r="F30" s="221"/>
      <c r="G30" s="221"/>
      <c r="H30" s="221"/>
      <c r="I30" s="221"/>
      <c r="J30" s="222"/>
    </row>
    <row r="31" spans="1:10" ht="15.75">
      <c r="A31" s="220" t="s">
        <v>273</v>
      </c>
      <c r="B31" s="41">
        <v>1</v>
      </c>
      <c r="C31" s="42">
        <v>2</v>
      </c>
      <c r="D31" s="42">
        <v>3</v>
      </c>
      <c r="E31" s="42">
        <v>4</v>
      </c>
      <c r="F31" s="42">
        <v>5</v>
      </c>
      <c r="G31" s="42">
        <v>6</v>
      </c>
      <c r="H31" s="42">
        <v>7</v>
      </c>
      <c r="I31" s="42">
        <v>8</v>
      </c>
      <c r="J31" s="44" t="s">
        <v>171</v>
      </c>
    </row>
    <row r="32" spans="1:10" ht="15.75">
      <c r="A32" s="41" t="s">
        <v>223</v>
      </c>
      <c r="B32" s="140">
        <v>0</v>
      </c>
      <c r="C32" s="141">
        <v>0</v>
      </c>
      <c r="D32" s="141">
        <v>0</v>
      </c>
      <c r="E32" s="141">
        <v>0</v>
      </c>
      <c r="F32" s="141">
        <v>0</v>
      </c>
      <c r="G32" s="141">
        <v>0</v>
      </c>
      <c r="H32" s="141">
        <v>0.42857142857142855</v>
      </c>
      <c r="I32" s="141">
        <v>0.5</v>
      </c>
      <c r="J32" s="142">
        <v>0.13333333333333333</v>
      </c>
    </row>
    <row r="33" spans="1:10" ht="15.75">
      <c r="A33" s="43" t="s">
        <v>282</v>
      </c>
      <c r="B33" s="143">
        <v>0</v>
      </c>
      <c r="C33" s="144">
        <v>0</v>
      </c>
      <c r="D33" s="292">
        <v>0</v>
      </c>
      <c r="E33" s="144">
        <v>0.5</v>
      </c>
      <c r="F33" s="144">
        <v>0</v>
      </c>
      <c r="G33" s="224">
        <v>1</v>
      </c>
      <c r="H33" s="224">
        <v>0.5714285714285714</v>
      </c>
      <c r="I33" s="144">
        <v>0.5</v>
      </c>
      <c r="J33" s="225">
        <v>0.36666666666666664</v>
      </c>
    </row>
    <row r="34" spans="1:10" ht="15.75">
      <c r="A34" s="43" t="s">
        <v>283</v>
      </c>
      <c r="B34" s="223">
        <v>1</v>
      </c>
      <c r="C34" s="224">
        <v>1</v>
      </c>
      <c r="D34" s="224">
        <v>1</v>
      </c>
      <c r="E34" s="224">
        <v>0.5</v>
      </c>
      <c r="F34" s="224">
        <v>0.5</v>
      </c>
      <c r="G34" s="144">
        <v>0</v>
      </c>
      <c r="H34" s="144">
        <v>0</v>
      </c>
      <c r="I34" s="144">
        <v>0</v>
      </c>
      <c r="J34" s="225">
        <v>0.4666666666666667</v>
      </c>
    </row>
    <row r="35" spans="1:10" ht="15.75">
      <c r="A35" s="43" t="s">
        <v>192</v>
      </c>
      <c r="B35" s="223">
        <v>0</v>
      </c>
      <c r="C35" s="144">
        <v>0</v>
      </c>
      <c r="D35" s="144">
        <v>0</v>
      </c>
      <c r="E35" s="144">
        <v>0</v>
      </c>
      <c r="F35" s="224">
        <v>0.5</v>
      </c>
      <c r="G35" s="144">
        <v>0</v>
      </c>
      <c r="H35" s="144">
        <v>0</v>
      </c>
      <c r="I35" s="144">
        <v>0</v>
      </c>
      <c r="J35" s="145">
        <v>0.03333333333333333</v>
      </c>
    </row>
    <row r="36" spans="1:10" ht="15.75">
      <c r="A36" s="45" t="s">
        <v>171</v>
      </c>
      <c r="B36" s="146">
        <v>1</v>
      </c>
      <c r="C36" s="147">
        <v>1</v>
      </c>
      <c r="D36" s="147">
        <v>1</v>
      </c>
      <c r="E36" s="147">
        <v>1</v>
      </c>
      <c r="F36" s="147">
        <v>1</v>
      </c>
      <c r="G36" s="147">
        <v>1</v>
      </c>
      <c r="H36" s="147">
        <v>1</v>
      </c>
      <c r="I36" s="147">
        <v>1</v>
      </c>
      <c r="J36" s="148">
        <v>1</v>
      </c>
    </row>
    <row r="39" spans="1:10" ht="15.75">
      <c r="A39" s="72"/>
      <c r="B39" s="136"/>
      <c r="C39" s="136"/>
      <c r="D39" s="136"/>
      <c r="E39" s="136"/>
      <c r="F39" s="136"/>
      <c r="G39" s="136"/>
      <c r="H39" s="136"/>
      <c r="I39" s="136"/>
      <c r="J39" s="136"/>
    </row>
    <row r="41" ht="15.75">
      <c r="A41" s="162" t="s">
        <v>177</v>
      </c>
    </row>
    <row r="42" spans="1:4" ht="15.75">
      <c r="A42" s="41"/>
      <c r="B42" s="220" t="s">
        <v>197</v>
      </c>
      <c r="C42" s="221"/>
      <c r="D42" s="222"/>
    </row>
    <row r="43" spans="1:4" ht="15.75">
      <c r="A43" s="220" t="s">
        <v>176</v>
      </c>
      <c r="B43" s="41" t="s">
        <v>275</v>
      </c>
      <c r="C43" s="42" t="s">
        <v>276</v>
      </c>
      <c r="D43" s="44" t="s">
        <v>171</v>
      </c>
    </row>
    <row r="44" spans="1:4" ht="15.75">
      <c r="A44" s="41" t="s">
        <v>205</v>
      </c>
      <c r="B44" s="53">
        <v>0</v>
      </c>
      <c r="C44" s="217">
        <v>0</v>
      </c>
      <c r="D44" s="54">
        <v>0</v>
      </c>
    </row>
    <row r="45" spans="1:4" ht="15.75">
      <c r="A45" s="102" t="s">
        <v>206</v>
      </c>
      <c r="B45" s="103">
        <v>0.2</v>
      </c>
      <c r="C45" s="212">
        <v>0</v>
      </c>
      <c r="D45" s="219">
        <v>0.14285714285714285</v>
      </c>
    </row>
    <row r="46" spans="1:4" ht="15.75">
      <c r="A46" s="102" t="s">
        <v>207</v>
      </c>
      <c r="B46" s="103">
        <v>0</v>
      </c>
      <c r="C46" s="212">
        <v>0.5</v>
      </c>
      <c r="D46" s="219">
        <v>0.14285714285714285</v>
      </c>
    </row>
    <row r="47" spans="1:4" ht="15.75">
      <c r="A47" s="43" t="s">
        <v>208</v>
      </c>
      <c r="B47" s="226">
        <v>0.4</v>
      </c>
      <c r="C47" s="213">
        <v>0</v>
      </c>
      <c r="D47" s="55">
        <v>0.2857142857142857</v>
      </c>
    </row>
    <row r="48" spans="1:4" ht="15.75">
      <c r="A48" s="102" t="s">
        <v>209</v>
      </c>
      <c r="B48" s="226">
        <v>0.2</v>
      </c>
      <c r="C48" s="213">
        <v>0.5</v>
      </c>
      <c r="D48" s="215">
        <v>0.2857142857142857</v>
      </c>
    </row>
    <row r="49" spans="1:4" ht="15.75">
      <c r="A49" s="58" t="s">
        <v>210</v>
      </c>
      <c r="B49" s="228">
        <v>0.2</v>
      </c>
      <c r="C49" s="59">
        <v>0</v>
      </c>
      <c r="D49" s="291">
        <v>0.14285714285714285</v>
      </c>
    </row>
    <row r="50" spans="1:4" ht="15.75">
      <c r="A50" s="72"/>
      <c r="B50" s="135"/>
      <c r="C50" s="135"/>
      <c r="D50" s="135"/>
    </row>
    <row r="51" spans="1:4" ht="15.75">
      <c r="A51" s="162" t="s">
        <v>180</v>
      </c>
      <c r="B51" s="135"/>
      <c r="C51" s="135"/>
      <c r="D51" s="135"/>
    </row>
    <row r="52" spans="1:9" ht="15.75">
      <c r="A52" s="72"/>
      <c r="B52" s="138" t="s">
        <v>98</v>
      </c>
      <c r="C52" s="138" t="s">
        <v>99</v>
      </c>
      <c r="D52" s="138" t="s">
        <v>100</v>
      </c>
      <c r="E52" s="138" t="s">
        <v>101</v>
      </c>
      <c r="F52" s="138" t="s">
        <v>102</v>
      </c>
      <c r="G52" s="138" t="s">
        <v>103</v>
      </c>
      <c r="H52" s="138" t="s">
        <v>218</v>
      </c>
      <c r="I52" s="138" t="s">
        <v>219</v>
      </c>
    </row>
    <row r="53" spans="2:9" ht="15.75">
      <c r="B53" s="159" t="s">
        <v>124</v>
      </c>
      <c r="C53" s="159" t="s">
        <v>125</v>
      </c>
      <c r="D53" s="159" t="s">
        <v>126</v>
      </c>
      <c r="E53" s="159" t="s">
        <v>127</v>
      </c>
      <c r="F53" s="159" t="s">
        <v>128</v>
      </c>
      <c r="G53" s="159" t="s">
        <v>129</v>
      </c>
      <c r="H53" s="159" t="s">
        <v>130</v>
      </c>
      <c r="I53" s="159" t="s">
        <v>131</v>
      </c>
    </row>
    <row r="54" spans="1:10" ht="15.75">
      <c r="A54" s="41"/>
      <c r="B54" s="220" t="s">
        <v>52</v>
      </c>
      <c r="C54" s="221"/>
      <c r="D54" s="221"/>
      <c r="E54" s="221"/>
      <c r="F54" s="221"/>
      <c r="G54" s="221"/>
      <c r="H54" s="221"/>
      <c r="I54" s="221"/>
      <c r="J54" s="222"/>
    </row>
    <row r="55" spans="1:10" ht="15.75">
      <c r="A55" s="220" t="s">
        <v>176</v>
      </c>
      <c r="B55" s="41">
        <v>1</v>
      </c>
      <c r="C55" s="42">
        <v>2</v>
      </c>
      <c r="D55" s="42">
        <v>3</v>
      </c>
      <c r="E55" s="42">
        <v>4</v>
      </c>
      <c r="F55" s="42">
        <v>5</v>
      </c>
      <c r="G55" s="42">
        <v>6</v>
      </c>
      <c r="H55" s="42">
        <v>7</v>
      </c>
      <c r="I55" s="42">
        <v>8</v>
      </c>
      <c r="J55" s="44" t="s">
        <v>171</v>
      </c>
    </row>
    <row r="56" spans="1:10" ht="15.75">
      <c r="A56" s="41" t="s">
        <v>205</v>
      </c>
      <c r="B56" s="227">
        <v>0</v>
      </c>
      <c r="C56" s="217" t="e">
        <v>#DIV/0!</v>
      </c>
      <c r="D56" s="217" t="e">
        <v>#DIV/0!</v>
      </c>
      <c r="E56" s="217" t="e">
        <v>#DIV/0!</v>
      </c>
      <c r="F56" s="217">
        <v>0</v>
      </c>
      <c r="G56" s="217">
        <v>0</v>
      </c>
      <c r="H56" s="217">
        <v>0</v>
      </c>
      <c r="I56" s="217">
        <v>0</v>
      </c>
      <c r="J56" s="214">
        <v>0</v>
      </c>
    </row>
    <row r="57" spans="1:10" ht="15.75">
      <c r="A57" s="43" t="s">
        <v>206</v>
      </c>
      <c r="B57" s="226">
        <v>0</v>
      </c>
      <c r="C57" s="212" t="e">
        <v>#DIV/0!</v>
      </c>
      <c r="D57" s="212" t="e">
        <v>#DIV/0!</v>
      </c>
      <c r="E57" s="213" t="e">
        <v>#DIV/0!</v>
      </c>
      <c r="F57" s="212">
        <v>0</v>
      </c>
      <c r="G57" s="212">
        <v>1</v>
      </c>
      <c r="H57" s="213">
        <v>0</v>
      </c>
      <c r="I57" s="212">
        <v>0</v>
      </c>
      <c r="J57" s="219">
        <v>0.14285714285714285</v>
      </c>
    </row>
    <row r="58" spans="1:10" ht="15.75">
      <c r="A58" s="43" t="s">
        <v>207</v>
      </c>
      <c r="B58" s="226">
        <v>0</v>
      </c>
      <c r="C58" s="212" t="e">
        <v>#DIV/0!</v>
      </c>
      <c r="D58" s="213" t="e">
        <v>#DIV/0!</v>
      </c>
      <c r="E58" s="213" t="e">
        <v>#DIV/0!</v>
      </c>
      <c r="F58" s="212">
        <v>1</v>
      </c>
      <c r="G58" s="212">
        <v>0</v>
      </c>
      <c r="H58" s="212">
        <v>0</v>
      </c>
      <c r="I58" s="213">
        <v>0</v>
      </c>
      <c r="J58" s="219">
        <v>0.14285714285714285</v>
      </c>
    </row>
    <row r="59" spans="1:11" s="46" customFormat="1" ht="15.75">
      <c r="A59" s="43" t="s">
        <v>208</v>
      </c>
      <c r="B59" s="226">
        <v>0</v>
      </c>
      <c r="C59" s="213" t="e">
        <v>#DIV/0!</v>
      </c>
      <c r="D59" s="213" t="e">
        <v>#DIV/0!</v>
      </c>
      <c r="E59" s="213" t="e">
        <v>#DIV/0!</v>
      </c>
      <c r="F59" s="213">
        <v>0</v>
      </c>
      <c r="G59" s="213">
        <v>0</v>
      </c>
      <c r="H59" s="213">
        <v>0.6666666666666666</v>
      </c>
      <c r="I59" s="213">
        <v>0</v>
      </c>
      <c r="J59" s="215">
        <v>0.2857142857142857</v>
      </c>
      <c r="K59"/>
    </row>
    <row r="60" spans="1:10" ht="15.75">
      <c r="A60" s="43" t="s">
        <v>209</v>
      </c>
      <c r="B60" s="226">
        <v>0</v>
      </c>
      <c r="C60" s="213" t="e">
        <v>#DIV/0!</v>
      </c>
      <c r="D60" s="213" t="e">
        <v>#DIV/0!</v>
      </c>
      <c r="E60" s="213" t="e">
        <v>#DIV/0!</v>
      </c>
      <c r="F60" s="213">
        <v>0</v>
      </c>
      <c r="G60" s="213">
        <v>0</v>
      </c>
      <c r="H60" s="213">
        <v>0.3333333333333333</v>
      </c>
      <c r="I60" s="213">
        <v>1</v>
      </c>
      <c r="J60" s="215">
        <v>0.2857142857142857</v>
      </c>
    </row>
    <row r="61" spans="1:10" ht="15.75">
      <c r="A61" s="58" t="s">
        <v>210</v>
      </c>
      <c r="B61" s="228">
        <v>1</v>
      </c>
      <c r="C61" s="218" t="e">
        <v>#DIV/0!</v>
      </c>
      <c r="D61" s="218" t="e">
        <v>#DIV/0!</v>
      </c>
      <c r="E61" s="218" t="e">
        <v>#DIV/0!</v>
      </c>
      <c r="F61" s="218">
        <v>0</v>
      </c>
      <c r="G61" s="218">
        <v>0</v>
      </c>
      <c r="H61" s="218">
        <v>0</v>
      </c>
      <c r="I61" s="218">
        <v>0</v>
      </c>
      <c r="J61" s="216">
        <v>0.14285714285714285</v>
      </c>
    </row>
    <row r="62" spans="1:10" ht="15.75">
      <c r="A62" s="72"/>
      <c r="B62" s="135"/>
      <c r="C62" s="135"/>
      <c r="D62" s="135"/>
      <c r="E62" s="135"/>
      <c r="F62" s="135"/>
      <c r="G62" s="135"/>
      <c r="H62" s="135"/>
      <c r="I62" s="135"/>
      <c r="J62" s="135"/>
    </row>
  </sheetData>
  <printOptions/>
  <pageMargins left="0.75" right="0.75" top="0.8" bottom="1" header="0.4921259845" footer="0.4921259845"/>
  <pageSetup fitToHeight="0" fitToWidth="1" horizontalDpi="300" verticalDpi="300" orientation="portrait" paperSize="9" scale="66" r:id="rId1"/>
  <headerFooter alignWithMargins="0">
    <oddFooter>&amp;L&amp;F; &amp;A&amp;CSeite: &amp;P&amp;R&amp;D; &amp;T</oddFooter>
  </headerFooter>
</worksheet>
</file>

<file path=xl/worksheets/sheet5.xml><?xml version="1.0" encoding="utf-8"?>
<worksheet xmlns="http://schemas.openxmlformats.org/spreadsheetml/2006/main" xmlns:r="http://schemas.openxmlformats.org/officeDocument/2006/relationships">
  <sheetPr codeName="Tabelle33">
    <pageSetUpPr fitToPage="1"/>
  </sheetPr>
  <dimension ref="A1:J64"/>
  <sheetViews>
    <sheetView zoomScale="75" zoomScaleNormal="75" workbookViewId="0" topLeftCell="A1">
      <selection activeCell="A1" sqref="A1"/>
    </sheetView>
  </sheetViews>
  <sheetFormatPr defaultColWidth="11.00390625" defaultRowHeight="15.75"/>
  <cols>
    <col min="1" max="1" width="13.75390625" style="0" customWidth="1"/>
    <col min="2" max="3" width="14.125" style="0" customWidth="1"/>
    <col min="4" max="5" width="13.75390625" style="0" customWidth="1"/>
    <col min="6" max="9" width="11.00390625" style="0" customWidth="1"/>
    <col min="10" max="10" width="13.75390625" style="0" customWidth="1"/>
    <col min="11" max="11" width="8.25390625" style="0" customWidth="1"/>
    <col min="12" max="12" width="12.50390625" style="0" customWidth="1"/>
    <col min="13" max="14" width="8.25390625" style="0" customWidth="1"/>
    <col min="15" max="15" width="12.50390625" style="0" bestFit="1" customWidth="1"/>
    <col min="16" max="16" width="13.75390625" style="0" bestFit="1" customWidth="1"/>
  </cols>
  <sheetData>
    <row r="1" ht="25.5">
      <c r="A1" s="130" t="s">
        <v>393</v>
      </c>
    </row>
    <row r="2" spans="1:2" ht="15.75">
      <c r="A2" s="307" t="s">
        <v>363</v>
      </c>
      <c r="B2" s="319" t="s">
        <v>392</v>
      </c>
    </row>
    <row r="3" ht="25.5">
      <c r="A3" s="101" t="s">
        <v>59</v>
      </c>
    </row>
    <row r="4" spans="1:9" ht="15.75">
      <c r="A4" s="220" t="s">
        <v>178</v>
      </c>
      <c r="B4" s="220" t="s">
        <v>197</v>
      </c>
      <c r="C4" s="221"/>
      <c r="D4" s="222"/>
      <c r="G4" s="220" t="s">
        <v>178</v>
      </c>
      <c r="H4" s="220" t="s">
        <v>363</v>
      </c>
      <c r="I4" s="222"/>
    </row>
    <row r="5" spans="1:9" ht="15.75">
      <c r="A5" s="220" t="s">
        <v>203</v>
      </c>
      <c r="B5" s="41" t="s">
        <v>275</v>
      </c>
      <c r="C5" s="42" t="s">
        <v>276</v>
      </c>
      <c r="D5" s="44" t="s">
        <v>171</v>
      </c>
      <c r="G5" s="220" t="s">
        <v>203</v>
      </c>
      <c r="H5" s="41">
        <v>2006</v>
      </c>
      <c r="I5" s="44" t="s">
        <v>171</v>
      </c>
    </row>
    <row r="6" spans="1:9" ht="15.75">
      <c r="A6" s="176" t="s">
        <v>195</v>
      </c>
      <c r="B6" s="306">
        <v>0.375</v>
      </c>
      <c r="C6" s="276">
        <v>0.4375</v>
      </c>
      <c r="D6" s="177">
        <v>0.40625</v>
      </c>
      <c r="G6" s="176" t="s">
        <v>195</v>
      </c>
      <c r="H6" s="168">
        <v>0.40625</v>
      </c>
      <c r="I6" s="177">
        <v>0.40625</v>
      </c>
    </row>
    <row r="7" spans="1:9" ht="15.75">
      <c r="A7" s="43" t="s">
        <v>194</v>
      </c>
      <c r="B7" s="95">
        <v>0.0625</v>
      </c>
      <c r="C7" s="96">
        <v>0</v>
      </c>
      <c r="D7" s="97">
        <v>0.03125</v>
      </c>
      <c r="G7" s="43" t="s">
        <v>194</v>
      </c>
      <c r="H7" s="95">
        <v>0.03125</v>
      </c>
      <c r="I7" s="97">
        <v>0.03125</v>
      </c>
    </row>
    <row r="8" spans="1:9" ht="15.75">
      <c r="A8" s="43" t="s">
        <v>193</v>
      </c>
      <c r="B8" s="277">
        <v>0</v>
      </c>
      <c r="C8" s="96">
        <v>0.25</v>
      </c>
      <c r="D8" s="97">
        <v>0.125</v>
      </c>
      <c r="G8" s="43" t="s">
        <v>193</v>
      </c>
      <c r="H8" s="95">
        <v>0.125</v>
      </c>
      <c r="I8" s="97">
        <v>0.125</v>
      </c>
    </row>
    <row r="9" spans="1:9" ht="15.75">
      <c r="A9" s="102" t="s">
        <v>277</v>
      </c>
      <c r="B9" s="305">
        <v>0.5625</v>
      </c>
      <c r="C9" s="278">
        <v>0.3125</v>
      </c>
      <c r="D9" s="178">
        <v>0.4375</v>
      </c>
      <c r="G9" s="102" t="s">
        <v>277</v>
      </c>
      <c r="H9" s="166">
        <v>0.4375</v>
      </c>
      <c r="I9" s="178">
        <v>0.4375</v>
      </c>
    </row>
    <row r="10" spans="1:9" ht="15.75">
      <c r="A10" s="45" t="s">
        <v>171</v>
      </c>
      <c r="B10" s="98">
        <v>1</v>
      </c>
      <c r="C10" s="99">
        <v>1</v>
      </c>
      <c r="D10" s="100">
        <v>1</v>
      </c>
      <c r="G10" s="45" t="s">
        <v>171</v>
      </c>
      <c r="H10" s="98">
        <v>1</v>
      </c>
      <c r="I10" s="100">
        <v>1</v>
      </c>
    </row>
    <row r="14" spans="1:5" ht="15.75">
      <c r="A14" s="220" t="s">
        <v>178</v>
      </c>
      <c r="B14" s="220" t="s">
        <v>149</v>
      </c>
      <c r="C14" s="221"/>
      <c r="D14" s="221"/>
      <c r="E14" s="222"/>
    </row>
    <row r="15" spans="1:5" ht="15.75">
      <c r="A15" s="220" t="s">
        <v>203</v>
      </c>
      <c r="B15" s="41" t="s">
        <v>168</v>
      </c>
      <c r="C15" s="42" t="s">
        <v>169</v>
      </c>
      <c r="D15" s="42" t="s">
        <v>170</v>
      </c>
      <c r="E15" s="44" t="s">
        <v>171</v>
      </c>
    </row>
    <row r="16" spans="1:5" ht="15.75">
      <c r="A16" s="41" t="s">
        <v>195</v>
      </c>
      <c r="B16" s="168">
        <v>0.47058823529411764</v>
      </c>
      <c r="C16" s="169">
        <v>0.36363636363636365</v>
      </c>
      <c r="D16" s="169">
        <v>0</v>
      </c>
      <c r="E16" s="177">
        <v>0.3870967741935484</v>
      </c>
    </row>
    <row r="17" spans="1:5" ht="15.75">
      <c r="A17" s="43" t="s">
        <v>194</v>
      </c>
      <c r="B17" s="95">
        <v>0.058823529411764705</v>
      </c>
      <c r="C17" s="96">
        <v>0</v>
      </c>
      <c r="D17" s="96">
        <v>0</v>
      </c>
      <c r="E17" s="97">
        <v>0.03225806451612903</v>
      </c>
    </row>
    <row r="18" spans="1:5" ht="15.75">
      <c r="A18" s="43" t="s">
        <v>193</v>
      </c>
      <c r="B18" s="95">
        <v>0.11764705882352941</v>
      </c>
      <c r="C18" s="96">
        <v>0.18181818181818182</v>
      </c>
      <c r="D18" s="96">
        <v>0</v>
      </c>
      <c r="E18" s="97">
        <v>0.12903225806451613</v>
      </c>
    </row>
    <row r="19" spans="1:5" ht="15.75">
      <c r="A19" s="102" t="s">
        <v>277</v>
      </c>
      <c r="B19" s="166">
        <v>0.35294117647058826</v>
      </c>
      <c r="C19" s="167">
        <v>0.45454545454545453</v>
      </c>
      <c r="D19" s="167">
        <v>1</v>
      </c>
      <c r="E19" s="178">
        <v>0.45161290322580644</v>
      </c>
    </row>
    <row r="20" spans="1:5" ht="15.75">
      <c r="A20" s="45" t="s">
        <v>171</v>
      </c>
      <c r="B20" s="98">
        <v>1</v>
      </c>
      <c r="C20" s="99">
        <v>1</v>
      </c>
      <c r="D20" s="99">
        <v>1</v>
      </c>
      <c r="E20" s="100">
        <v>1</v>
      </c>
    </row>
    <row r="24" spans="1:4" ht="15.75">
      <c r="A24" s="220" t="s">
        <v>178</v>
      </c>
      <c r="B24" s="220" t="s">
        <v>271</v>
      </c>
      <c r="C24" s="221"/>
      <c r="D24" s="222"/>
    </row>
    <row r="25" spans="1:4" ht="15.75">
      <c r="A25" s="220" t="s">
        <v>203</v>
      </c>
      <c r="B25" s="41" t="s">
        <v>286</v>
      </c>
      <c r="C25" s="42" t="s">
        <v>290</v>
      </c>
      <c r="D25" s="44" t="s">
        <v>171</v>
      </c>
    </row>
    <row r="26" spans="1:4" ht="15.75">
      <c r="A26" s="41" t="s">
        <v>195</v>
      </c>
      <c r="B26" s="293">
        <v>0.3333333333333333</v>
      </c>
      <c r="C26" s="93">
        <v>0.47058823529411764</v>
      </c>
      <c r="D26" s="94">
        <v>0.40625</v>
      </c>
    </row>
    <row r="27" spans="1:4" ht="15.75">
      <c r="A27" s="43" t="s">
        <v>194</v>
      </c>
      <c r="B27" s="95">
        <v>0</v>
      </c>
      <c r="C27" s="96">
        <v>0.058823529411764705</v>
      </c>
      <c r="D27" s="97">
        <v>0.03125</v>
      </c>
    </row>
    <row r="28" spans="1:4" ht="15.75">
      <c r="A28" s="43" t="s">
        <v>193</v>
      </c>
      <c r="B28" s="95">
        <v>0.06666666666666667</v>
      </c>
      <c r="C28" s="96">
        <v>0.17647058823529413</v>
      </c>
      <c r="D28" s="97">
        <v>0.125</v>
      </c>
    </row>
    <row r="29" spans="1:4" ht="15.75">
      <c r="A29" s="102" t="s">
        <v>277</v>
      </c>
      <c r="B29" s="166">
        <v>0.6</v>
      </c>
      <c r="C29" s="167">
        <v>0.29411764705882354</v>
      </c>
      <c r="D29" s="178">
        <v>0.4375</v>
      </c>
    </row>
    <row r="30" spans="1:4" ht="15.75">
      <c r="A30" s="45" t="s">
        <v>171</v>
      </c>
      <c r="B30" s="98">
        <v>1</v>
      </c>
      <c r="C30" s="99">
        <v>1</v>
      </c>
      <c r="D30" s="100">
        <v>1</v>
      </c>
    </row>
    <row r="32" spans="6:7" ht="15.75">
      <c r="F32" s="136"/>
      <c r="G32" s="136"/>
    </row>
    <row r="33" ht="15.75">
      <c r="A33" s="162" t="s">
        <v>291</v>
      </c>
    </row>
    <row r="34" spans="1:9" ht="15.75">
      <c r="A34" s="72"/>
      <c r="B34" s="138" t="s">
        <v>98</v>
      </c>
      <c r="C34" s="138" t="s">
        <v>99</v>
      </c>
      <c r="D34" s="138" t="s">
        <v>100</v>
      </c>
      <c r="E34" s="138" t="s">
        <v>101</v>
      </c>
      <c r="F34" s="138" t="s">
        <v>102</v>
      </c>
      <c r="G34" s="138" t="s">
        <v>103</v>
      </c>
      <c r="H34" s="138" t="s">
        <v>218</v>
      </c>
      <c r="I34" s="138" t="s">
        <v>219</v>
      </c>
    </row>
    <row r="35" spans="1:9" ht="15.75">
      <c r="A35" s="72"/>
      <c r="B35" s="159" t="s">
        <v>124</v>
      </c>
      <c r="C35" s="159" t="s">
        <v>125</v>
      </c>
      <c r="D35" s="159" t="s">
        <v>126</v>
      </c>
      <c r="E35" s="159" t="s">
        <v>127</v>
      </c>
      <c r="F35" s="159" t="s">
        <v>128</v>
      </c>
      <c r="G35" s="159" t="s">
        <v>129</v>
      </c>
      <c r="H35" s="159" t="s">
        <v>130</v>
      </c>
      <c r="I35" s="159" t="s">
        <v>131</v>
      </c>
    </row>
    <row r="36" spans="1:10" ht="15.75">
      <c r="A36" s="220" t="s">
        <v>178</v>
      </c>
      <c r="B36" s="220" t="s">
        <v>52</v>
      </c>
      <c r="C36" s="221"/>
      <c r="D36" s="221"/>
      <c r="E36" s="221"/>
      <c r="F36" s="221"/>
      <c r="G36" s="221"/>
      <c r="H36" s="221"/>
      <c r="I36" s="221"/>
      <c r="J36" s="222"/>
    </row>
    <row r="37" spans="1:10" ht="15.75">
      <c r="A37" s="220" t="s">
        <v>203</v>
      </c>
      <c r="B37" s="41">
        <v>1</v>
      </c>
      <c r="C37" s="42">
        <v>2</v>
      </c>
      <c r="D37" s="42">
        <v>3</v>
      </c>
      <c r="E37" s="42">
        <v>4</v>
      </c>
      <c r="F37" s="42">
        <v>5</v>
      </c>
      <c r="G37" s="42">
        <v>6</v>
      </c>
      <c r="H37" s="42">
        <v>7</v>
      </c>
      <c r="I37" s="42">
        <v>8</v>
      </c>
      <c r="J37" s="44" t="s">
        <v>171</v>
      </c>
    </row>
    <row r="38" spans="1:10" ht="15.75">
      <c r="A38" s="41" t="s">
        <v>195</v>
      </c>
      <c r="B38" s="92">
        <v>0</v>
      </c>
      <c r="C38" s="93">
        <v>0.75</v>
      </c>
      <c r="D38" s="93">
        <v>0.2</v>
      </c>
      <c r="E38" s="93">
        <v>0.5</v>
      </c>
      <c r="F38" s="93">
        <v>0</v>
      </c>
      <c r="G38" s="93">
        <v>0.6</v>
      </c>
      <c r="H38" s="93">
        <v>0.5714285714285714</v>
      </c>
      <c r="I38" s="93">
        <v>0.5</v>
      </c>
      <c r="J38" s="94">
        <v>0.43333333333333335</v>
      </c>
    </row>
    <row r="39" spans="1:10" ht="15.75">
      <c r="A39" s="43" t="s">
        <v>194</v>
      </c>
      <c r="B39" s="95">
        <v>0</v>
      </c>
      <c r="C39" s="96">
        <v>0</v>
      </c>
      <c r="D39" s="96">
        <v>0.2</v>
      </c>
      <c r="E39" s="96">
        <v>0</v>
      </c>
      <c r="F39" s="96">
        <v>0</v>
      </c>
      <c r="G39" s="96">
        <v>0</v>
      </c>
      <c r="H39" s="96">
        <v>0</v>
      </c>
      <c r="I39" s="96">
        <v>0</v>
      </c>
      <c r="J39" s="97">
        <v>0.03333333333333333</v>
      </c>
    </row>
    <row r="40" spans="1:10" ht="15.75">
      <c r="A40" s="43" t="s">
        <v>193</v>
      </c>
      <c r="B40" s="95">
        <v>0</v>
      </c>
      <c r="C40" s="96">
        <v>0.25</v>
      </c>
      <c r="D40" s="96">
        <v>0.2</v>
      </c>
      <c r="E40" s="96">
        <v>0</v>
      </c>
      <c r="F40" s="96">
        <v>0</v>
      </c>
      <c r="G40" s="96">
        <v>0.2</v>
      </c>
      <c r="H40" s="96">
        <v>0.14285714285714285</v>
      </c>
      <c r="I40" s="96">
        <v>0</v>
      </c>
      <c r="J40" s="97">
        <v>0.13333333333333333</v>
      </c>
    </row>
    <row r="41" spans="1:10" ht="15.75">
      <c r="A41" s="43" t="s">
        <v>277</v>
      </c>
      <c r="B41" s="95">
        <v>1</v>
      </c>
      <c r="C41" s="96">
        <v>0</v>
      </c>
      <c r="D41" s="96">
        <v>0.4</v>
      </c>
      <c r="E41" s="96">
        <v>0.5</v>
      </c>
      <c r="F41" s="96">
        <v>1</v>
      </c>
      <c r="G41" s="96">
        <v>0.2</v>
      </c>
      <c r="H41" s="96">
        <v>0.2857142857142857</v>
      </c>
      <c r="I41" s="96">
        <v>0.5</v>
      </c>
      <c r="J41" s="97">
        <v>0.4</v>
      </c>
    </row>
    <row r="42" spans="1:10" ht="15.75">
      <c r="A42" s="45" t="s">
        <v>171</v>
      </c>
      <c r="B42" s="98">
        <v>1</v>
      </c>
      <c r="C42" s="99">
        <v>1</v>
      </c>
      <c r="D42" s="99">
        <v>1</v>
      </c>
      <c r="E42" s="99">
        <v>1</v>
      </c>
      <c r="F42" s="99">
        <v>1</v>
      </c>
      <c r="G42" s="99">
        <v>1</v>
      </c>
      <c r="H42" s="99">
        <v>1</v>
      </c>
      <c r="I42" s="99">
        <v>1</v>
      </c>
      <c r="J42" s="100">
        <v>1</v>
      </c>
    </row>
    <row r="45" spans="6:7" ht="15.75">
      <c r="F45" s="307" t="s">
        <v>37</v>
      </c>
      <c r="G45" s="319" t="s">
        <v>392</v>
      </c>
    </row>
    <row r="46" spans="1:6" ht="15.75">
      <c r="A46" s="162" t="s">
        <v>307</v>
      </c>
      <c r="F46" s="162" t="s">
        <v>307</v>
      </c>
    </row>
    <row r="47" spans="1:8" ht="15.75">
      <c r="A47" s="41"/>
      <c r="B47" s="220" t="s">
        <v>197</v>
      </c>
      <c r="C47" s="221"/>
      <c r="D47" s="222"/>
      <c r="F47" s="41"/>
      <c r="G47" s="220" t="s">
        <v>363</v>
      </c>
      <c r="H47" s="222"/>
    </row>
    <row r="48" spans="1:8" ht="15.75">
      <c r="A48" s="220" t="s">
        <v>176</v>
      </c>
      <c r="B48" s="41" t="s">
        <v>276</v>
      </c>
      <c r="C48" s="42" t="s">
        <v>275</v>
      </c>
      <c r="D48" s="44" t="s">
        <v>171</v>
      </c>
      <c r="F48" s="220" t="s">
        <v>176</v>
      </c>
      <c r="G48" s="41">
        <v>2006</v>
      </c>
      <c r="H48" s="44" t="s">
        <v>171</v>
      </c>
    </row>
    <row r="49" spans="1:8" ht="15.75">
      <c r="A49" s="41" t="s">
        <v>324</v>
      </c>
      <c r="B49" s="187">
        <v>0.125</v>
      </c>
      <c r="C49" s="188">
        <v>0.1875</v>
      </c>
      <c r="D49" s="229">
        <v>0.15625</v>
      </c>
      <c r="F49" s="41" t="s">
        <v>324</v>
      </c>
      <c r="G49" s="320">
        <v>0.15625</v>
      </c>
      <c r="H49" s="229">
        <v>0.15625</v>
      </c>
    </row>
    <row r="50" spans="1:8" ht="15.75">
      <c r="A50" s="43" t="s">
        <v>325</v>
      </c>
      <c r="B50" s="189">
        <v>0</v>
      </c>
      <c r="C50" s="280">
        <v>0.125</v>
      </c>
      <c r="D50" s="230">
        <v>0.0625</v>
      </c>
      <c r="F50" s="43" t="s">
        <v>325</v>
      </c>
      <c r="G50" s="279">
        <v>0.0625</v>
      </c>
      <c r="H50" s="230">
        <v>0.0625</v>
      </c>
    </row>
    <row r="51" spans="1:8" ht="15.75">
      <c r="A51" s="43" t="s">
        <v>326</v>
      </c>
      <c r="B51" s="189">
        <v>0.1875</v>
      </c>
      <c r="C51" s="190">
        <v>0.125</v>
      </c>
      <c r="D51" s="191">
        <v>0.15625</v>
      </c>
      <c r="F51" s="43" t="s">
        <v>326</v>
      </c>
      <c r="G51" s="189">
        <v>0.15625</v>
      </c>
      <c r="H51" s="191">
        <v>0.15625</v>
      </c>
    </row>
    <row r="52" spans="1:8" ht="15.75">
      <c r="A52" s="43" t="s">
        <v>327</v>
      </c>
      <c r="B52" s="189">
        <v>0</v>
      </c>
      <c r="C52" s="190">
        <v>0.0625</v>
      </c>
      <c r="D52" s="191">
        <v>0.03125</v>
      </c>
      <c r="F52" s="43" t="s">
        <v>327</v>
      </c>
      <c r="G52" s="189">
        <v>0.03125</v>
      </c>
      <c r="H52" s="191">
        <v>0.03125</v>
      </c>
    </row>
    <row r="53" spans="1:8" ht="15.75">
      <c r="A53" s="43" t="s">
        <v>328</v>
      </c>
      <c r="B53" s="189">
        <v>0</v>
      </c>
      <c r="C53" s="190">
        <v>0</v>
      </c>
      <c r="D53" s="191">
        <v>0</v>
      </c>
      <c r="F53" s="43" t="s">
        <v>328</v>
      </c>
      <c r="G53" s="189">
        <v>0</v>
      </c>
      <c r="H53" s="191">
        <v>0</v>
      </c>
    </row>
    <row r="54" spans="1:8" ht="15.75">
      <c r="A54" s="43" t="s">
        <v>329</v>
      </c>
      <c r="B54" s="279">
        <v>0.625</v>
      </c>
      <c r="C54" s="280">
        <v>0.5</v>
      </c>
      <c r="D54" s="230">
        <v>0.5625</v>
      </c>
      <c r="F54" s="43" t="s">
        <v>329</v>
      </c>
      <c r="G54" s="279">
        <v>0.5625</v>
      </c>
      <c r="H54" s="230">
        <v>0.5625</v>
      </c>
    </row>
    <row r="55" spans="1:8" ht="15.75">
      <c r="A55" s="43" t="s">
        <v>349</v>
      </c>
      <c r="B55" s="279">
        <v>0.625</v>
      </c>
      <c r="C55" s="280">
        <v>0.3125</v>
      </c>
      <c r="D55" s="230">
        <v>0.46875</v>
      </c>
      <c r="F55" s="43" t="s">
        <v>349</v>
      </c>
      <c r="G55" s="279">
        <v>0.46875</v>
      </c>
      <c r="H55" s="230">
        <v>0.46875</v>
      </c>
    </row>
    <row r="56" spans="1:8" ht="15.75">
      <c r="A56" s="58" t="s">
        <v>350</v>
      </c>
      <c r="B56" s="270">
        <v>0</v>
      </c>
      <c r="C56" s="272">
        <v>0.0625</v>
      </c>
      <c r="D56" s="271">
        <v>0.03125</v>
      </c>
      <c r="F56" s="58" t="s">
        <v>350</v>
      </c>
      <c r="G56" s="270">
        <v>0.03125</v>
      </c>
      <c r="H56" s="271">
        <v>0.03125</v>
      </c>
    </row>
    <row r="57" spans="1:4" ht="15.75">
      <c r="A57" s="72"/>
      <c r="B57" s="281"/>
      <c r="C57" s="281"/>
      <c r="D57" s="281"/>
    </row>
    <row r="58" ht="15.75">
      <c r="A58" s="162" t="s">
        <v>294</v>
      </c>
    </row>
    <row r="59" spans="1:4" ht="15.75">
      <c r="A59" s="41"/>
      <c r="B59" s="220" t="s">
        <v>197</v>
      </c>
      <c r="C59" s="221"/>
      <c r="D59" s="222"/>
    </row>
    <row r="60" spans="1:4" ht="15.75">
      <c r="A60" s="220" t="s">
        <v>176</v>
      </c>
      <c r="B60" s="41" t="s">
        <v>276</v>
      </c>
      <c r="C60" s="42" t="s">
        <v>275</v>
      </c>
      <c r="D60" s="44" t="s">
        <v>171</v>
      </c>
    </row>
    <row r="61" spans="1:4" ht="15.75">
      <c r="A61" s="41" t="s">
        <v>293</v>
      </c>
      <c r="B61" s="149">
        <v>0</v>
      </c>
      <c r="C61" s="294">
        <v>0</v>
      </c>
      <c r="D61" s="151">
        <v>0</v>
      </c>
    </row>
    <row r="62" spans="1:4" ht="15.75">
      <c r="A62" s="43" t="s">
        <v>292</v>
      </c>
      <c r="B62" s="231">
        <v>0.18181818181818182</v>
      </c>
      <c r="C62" s="174">
        <v>0.5714285714285714</v>
      </c>
      <c r="D62" s="175">
        <v>0.4</v>
      </c>
    </row>
    <row r="63" spans="1:4" ht="15.75">
      <c r="A63" s="43" t="s">
        <v>360</v>
      </c>
      <c r="B63" s="152">
        <v>0.36363636363636365</v>
      </c>
      <c r="C63" s="174">
        <v>0.14285714285714285</v>
      </c>
      <c r="D63" s="154">
        <v>0.24</v>
      </c>
    </row>
    <row r="64" spans="1:4" ht="15.75">
      <c r="A64" s="58" t="s">
        <v>361</v>
      </c>
      <c r="B64" s="303">
        <v>0.5454545454545454</v>
      </c>
      <c r="C64" s="304">
        <v>0.2857142857142857</v>
      </c>
      <c r="D64" s="165">
        <v>0.4</v>
      </c>
    </row>
  </sheetData>
  <printOptions/>
  <pageMargins left="0.66" right="0.56" top="0.8" bottom="1" header="0.4921259845" footer="0.4921259845"/>
  <pageSetup fitToHeight="0" fitToWidth="1" horizontalDpi="300" verticalDpi="300" orientation="portrait" paperSize="9" scale="66" r:id="rId1"/>
  <headerFooter alignWithMargins="0">
    <oddFooter>&amp;L&amp;F; &amp;A&amp;CSeite: &amp;P&amp;R&amp;D; &amp;T</oddFooter>
  </headerFooter>
</worksheet>
</file>

<file path=xl/worksheets/sheet6.xml><?xml version="1.0" encoding="utf-8"?>
<worksheet xmlns="http://schemas.openxmlformats.org/spreadsheetml/2006/main" xmlns:r="http://schemas.openxmlformats.org/officeDocument/2006/relationships">
  <sheetPr codeName="Tabelle331">
    <pageSetUpPr fitToPage="1"/>
  </sheetPr>
  <dimension ref="A1:K52"/>
  <sheetViews>
    <sheetView zoomScale="75" zoomScaleNormal="75" workbookViewId="0" topLeftCell="A1">
      <selection activeCell="A1" sqref="A1"/>
    </sheetView>
  </sheetViews>
  <sheetFormatPr defaultColWidth="11.00390625" defaultRowHeight="15.75"/>
  <cols>
    <col min="1" max="1" width="23.25390625" style="0" customWidth="1"/>
    <col min="2" max="3" width="14.00390625" style="0" customWidth="1"/>
    <col min="4" max="5" width="13.75390625" style="0" customWidth="1"/>
    <col min="6" max="6" width="8.25390625" style="0" customWidth="1"/>
    <col min="7" max="7" width="8.75390625" style="0" customWidth="1"/>
    <col min="8" max="8" width="23.25390625" style="0" customWidth="1"/>
    <col min="9" max="10" width="14.00390625" style="0" customWidth="1"/>
    <col min="11" max="12" width="13.75390625" style="0" customWidth="1"/>
    <col min="13" max="13" width="13.50390625" style="0" customWidth="1"/>
  </cols>
  <sheetData>
    <row r="1" ht="25.5">
      <c r="A1" s="130" t="s">
        <v>393</v>
      </c>
    </row>
    <row r="2" ht="25.5">
      <c r="A2" s="101" t="s">
        <v>211</v>
      </c>
    </row>
    <row r="3" spans="1:8" ht="15.75">
      <c r="A3" s="21" t="s">
        <v>340</v>
      </c>
      <c r="H3" s="21" t="s">
        <v>340</v>
      </c>
    </row>
    <row r="4" spans="1:11" ht="15.75">
      <c r="A4" s="220" t="s">
        <v>342</v>
      </c>
      <c r="B4" s="220" t="s">
        <v>197</v>
      </c>
      <c r="C4" s="221"/>
      <c r="D4" s="222"/>
      <c r="H4" s="220" t="s">
        <v>342</v>
      </c>
      <c r="I4" s="220" t="s">
        <v>197</v>
      </c>
      <c r="J4" s="221"/>
      <c r="K4" s="222"/>
    </row>
    <row r="5" spans="1:11" ht="15.75">
      <c r="A5" s="220" t="s">
        <v>149</v>
      </c>
      <c r="B5" s="41" t="s">
        <v>275</v>
      </c>
      <c r="C5" s="42" t="s">
        <v>276</v>
      </c>
      <c r="D5" s="44" t="s">
        <v>171</v>
      </c>
      <c r="H5" s="220" t="s">
        <v>186</v>
      </c>
      <c r="I5" s="41" t="s">
        <v>275</v>
      </c>
      <c r="J5" s="42" t="s">
        <v>276</v>
      </c>
      <c r="K5" s="44" t="s">
        <v>171</v>
      </c>
    </row>
    <row r="6" spans="1:11" ht="15.75">
      <c r="A6" s="41" t="s">
        <v>348</v>
      </c>
      <c r="B6" s="149">
        <v>1</v>
      </c>
      <c r="C6" s="150" t="e">
        <v>#DIV/0!</v>
      </c>
      <c r="D6" s="151">
        <v>1</v>
      </c>
      <c r="H6" s="41" t="s">
        <v>279</v>
      </c>
      <c r="I6" s="149">
        <v>0.8333333333333334</v>
      </c>
      <c r="J6" s="150">
        <v>0.8571428571428571</v>
      </c>
      <c r="K6" s="151">
        <v>0.8461538461538461</v>
      </c>
    </row>
    <row r="7" spans="1:11" ht="15.75">
      <c r="A7" s="43" t="s">
        <v>168</v>
      </c>
      <c r="B7" s="152">
        <v>0.8888888888888888</v>
      </c>
      <c r="C7" s="153">
        <v>0.75</v>
      </c>
      <c r="D7" s="154">
        <v>0.8235294117647058</v>
      </c>
      <c r="H7" s="43" t="s">
        <v>278</v>
      </c>
      <c r="I7" s="152">
        <v>0.875</v>
      </c>
      <c r="J7" s="153">
        <v>0.875</v>
      </c>
      <c r="K7" s="154">
        <v>0.875</v>
      </c>
    </row>
    <row r="8" spans="1:11" ht="15.75">
      <c r="A8" s="43" t="s">
        <v>169</v>
      </c>
      <c r="B8" s="152">
        <v>1</v>
      </c>
      <c r="C8" s="153">
        <v>1</v>
      </c>
      <c r="D8" s="154">
        <v>1</v>
      </c>
      <c r="H8" s="43" t="s">
        <v>187</v>
      </c>
      <c r="I8" s="152">
        <v>1</v>
      </c>
      <c r="J8" s="153">
        <v>1</v>
      </c>
      <c r="K8" s="154">
        <v>1</v>
      </c>
    </row>
    <row r="9" spans="1:11" ht="15.75">
      <c r="A9" s="43" t="s">
        <v>170</v>
      </c>
      <c r="B9" s="152">
        <v>0.6666666666666666</v>
      </c>
      <c r="C9" s="153" t="e">
        <v>#DIV/0!</v>
      </c>
      <c r="D9" s="154">
        <v>0.6666666666666666</v>
      </c>
      <c r="H9" s="45" t="s">
        <v>171</v>
      </c>
      <c r="I9" s="155">
        <v>0.875</v>
      </c>
      <c r="J9" s="156">
        <v>0.875</v>
      </c>
      <c r="K9" s="157">
        <v>0.875</v>
      </c>
    </row>
    <row r="10" spans="1:4" ht="15.75">
      <c r="A10" s="45" t="s">
        <v>171</v>
      </c>
      <c r="B10" s="155">
        <v>0.875</v>
      </c>
      <c r="C10" s="156">
        <v>0.875</v>
      </c>
      <c r="D10" s="157">
        <v>0.875</v>
      </c>
    </row>
    <row r="12" spans="1:4" ht="15.75">
      <c r="A12" s="41"/>
      <c r="B12" s="149"/>
      <c r="C12" s="150"/>
      <c r="D12" s="282"/>
    </row>
    <row r="13" spans="1:10" ht="15.75">
      <c r="A13" s="41"/>
      <c r="B13" s="220" t="s">
        <v>197</v>
      </c>
      <c r="C13" s="221"/>
      <c r="D13" s="222"/>
      <c r="H13" s="41"/>
      <c r="I13" s="220" t="s">
        <v>363</v>
      </c>
      <c r="J13" s="222"/>
    </row>
    <row r="14" spans="1:10" ht="15.75">
      <c r="A14" s="220" t="s">
        <v>176</v>
      </c>
      <c r="B14" s="41" t="s">
        <v>275</v>
      </c>
      <c r="C14" s="42" t="s">
        <v>276</v>
      </c>
      <c r="D14" s="44" t="s">
        <v>171</v>
      </c>
      <c r="H14" s="220" t="s">
        <v>176</v>
      </c>
      <c r="I14" s="41">
        <v>2006</v>
      </c>
      <c r="J14" s="44" t="s">
        <v>171</v>
      </c>
    </row>
    <row r="15" spans="1:10" ht="15.75">
      <c r="A15" s="41" t="s">
        <v>357</v>
      </c>
      <c r="B15" s="149">
        <v>0.875</v>
      </c>
      <c r="C15" s="150">
        <v>0.875</v>
      </c>
      <c r="D15" s="151">
        <v>0.875</v>
      </c>
      <c r="H15" s="41" t="s">
        <v>357</v>
      </c>
      <c r="I15" s="149">
        <v>0.875</v>
      </c>
      <c r="J15" s="151">
        <v>0.875</v>
      </c>
    </row>
    <row r="16" spans="1:10" ht="15.75">
      <c r="A16" s="43" t="s">
        <v>358</v>
      </c>
      <c r="B16" s="152">
        <v>0.6923076923076923</v>
      </c>
      <c r="C16" s="153">
        <v>0.6428571428571429</v>
      </c>
      <c r="D16" s="154">
        <v>0.6666666666666666</v>
      </c>
      <c r="H16" s="43" t="s">
        <v>358</v>
      </c>
      <c r="I16" s="152">
        <v>0.6666666666666666</v>
      </c>
      <c r="J16" s="154">
        <v>0.6666666666666666</v>
      </c>
    </row>
    <row r="17" spans="1:10" ht="15.75">
      <c r="A17" s="43" t="s">
        <v>359</v>
      </c>
      <c r="B17" s="152">
        <v>0.6153846153846154</v>
      </c>
      <c r="C17" s="153">
        <v>0.5714285714285714</v>
      </c>
      <c r="D17" s="154">
        <v>0.5925925925925926</v>
      </c>
      <c r="H17" s="43" t="s">
        <v>359</v>
      </c>
      <c r="I17" s="152">
        <v>0.5925925925925926</v>
      </c>
      <c r="J17" s="154">
        <v>0.5925925925925926</v>
      </c>
    </row>
    <row r="18" spans="1:10" ht="15.75">
      <c r="A18" s="58" t="s">
        <v>342</v>
      </c>
      <c r="B18" s="163">
        <v>0.875</v>
      </c>
      <c r="C18" s="164">
        <v>0.875</v>
      </c>
      <c r="D18" s="165">
        <v>0.875</v>
      </c>
      <c r="H18" s="58" t="s">
        <v>342</v>
      </c>
      <c r="I18" s="163">
        <v>0.875</v>
      </c>
      <c r="J18" s="165">
        <v>0.875</v>
      </c>
    </row>
    <row r="22" ht="15.75">
      <c r="A22" s="21" t="s">
        <v>217</v>
      </c>
    </row>
    <row r="23" spans="1:4" ht="15.75">
      <c r="A23" s="41"/>
      <c r="B23" s="220" t="s">
        <v>197</v>
      </c>
      <c r="C23" s="221"/>
      <c r="D23" s="222"/>
    </row>
    <row r="24" spans="1:4" ht="15.75">
      <c r="A24" s="220" t="s">
        <v>176</v>
      </c>
      <c r="B24" s="41" t="s">
        <v>275</v>
      </c>
      <c r="C24" s="42" t="s">
        <v>276</v>
      </c>
      <c r="D24" s="44" t="s">
        <v>171</v>
      </c>
    </row>
    <row r="25" spans="1:4" ht="15.75">
      <c r="A25" s="41" t="s">
        <v>212</v>
      </c>
      <c r="B25" s="302">
        <v>0.9333333333333333</v>
      </c>
      <c r="C25" s="150">
        <v>1</v>
      </c>
      <c r="D25" s="151">
        <v>0.9655172413793104</v>
      </c>
    </row>
    <row r="26" spans="1:4" ht="15.75">
      <c r="A26" s="43" t="s">
        <v>213</v>
      </c>
      <c r="B26" s="231">
        <v>0.8666666666666667</v>
      </c>
      <c r="C26" s="153">
        <v>0.8571428571428571</v>
      </c>
      <c r="D26" s="154">
        <v>0.8620689655172413</v>
      </c>
    </row>
    <row r="27" spans="1:4" ht="15.75">
      <c r="A27" s="43" t="s">
        <v>214</v>
      </c>
      <c r="B27" s="152">
        <v>0.5333333333333333</v>
      </c>
      <c r="C27" s="153">
        <v>0.5</v>
      </c>
      <c r="D27" s="154">
        <v>0.5172413793103449</v>
      </c>
    </row>
    <row r="28" spans="1:4" ht="15.75">
      <c r="A28" s="43" t="s">
        <v>215</v>
      </c>
      <c r="B28" s="152">
        <v>0</v>
      </c>
      <c r="C28" s="153">
        <v>0.14285714285714285</v>
      </c>
      <c r="D28" s="154">
        <v>0.06896551724137931</v>
      </c>
    </row>
    <row r="29" spans="1:4" ht="15.75">
      <c r="A29" s="58" t="s">
        <v>216</v>
      </c>
      <c r="B29" s="163">
        <v>0.7333333333333333</v>
      </c>
      <c r="C29" s="164">
        <v>0.9285714285714286</v>
      </c>
      <c r="D29" s="165">
        <v>0.8275862068965517</v>
      </c>
    </row>
    <row r="31" ht="15.75">
      <c r="D31" s="241" t="s">
        <v>343</v>
      </c>
    </row>
    <row r="32" ht="15.75">
      <c r="D32" s="241" t="s">
        <v>351</v>
      </c>
    </row>
    <row r="33" ht="15.75">
      <c r="A33" s="21" t="s">
        <v>308</v>
      </c>
    </row>
    <row r="34" spans="1:4" ht="15.75">
      <c r="A34" s="41"/>
      <c r="B34" s="220" t="s">
        <v>197</v>
      </c>
      <c r="C34" s="221"/>
      <c r="D34" s="222"/>
    </row>
    <row r="35" spans="1:4" ht="15.75">
      <c r="A35" s="220" t="s">
        <v>176</v>
      </c>
      <c r="B35" s="41" t="s">
        <v>275</v>
      </c>
      <c r="C35" s="42" t="s">
        <v>276</v>
      </c>
      <c r="D35" s="44" t="s">
        <v>171</v>
      </c>
    </row>
    <row r="36" spans="1:4" ht="15.75">
      <c r="A36" s="176" t="s">
        <v>309</v>
      </c>
      <c r="B36" s="192">
        <v>2.625</v>
      </c>
      <c r="C36" s="193">
        <v>2.8125</v>
      </c>
      <c r="D36" s="194">
        <v>2.71875</v>
      </c>
    </row>
    <row r="37" spans="1:4" ht="15.75">
      <c r="A37" s="43" t="s">
        <v>310</v>
      </c>
      <c r="B37" s="195">
        <v>1.6875</v>
      </c>
      <c r="C37" s="196">
        <v>1.9333333333333333</v>
      </c>
      <c r="D37" s="197">
        <v>1.8064516129032258</v>
      </c>
    </row>
    <row r="38" spans="1:4" ht="15.75">
      <c r="A38" s="43" t="s">
        <v>311</v>
      </c>
      <c r="B38" s="179">
        <v>1.75</v>
      </c>
      <c r="C38" s="180">
        <v>1.4666666666666666</v>
      </c>
      <c r="D38" s="181">
        <v>1.6129032258064515</v>
      </c>
    </row>
    <row r="39" spans="1:4" ht="15.75">
      <c r="A39" s="43" t="s">
        <v>312</v>
      </c>
      <c r="B39" s="179">
        <v>0.375</v>
      </c>
      <c r="C39" s="180">
        <v>0.26666666666666666</v>
      </c>
      <c r="D39" s="181">
        <v>0.3225806451612903</v>
      </c>
    </row>
    <row r="40" spans="1:4" ht="15.75">
      <c r="A40" s="102" t="s">
        <v>313</v>
      </c>
      <c r="B40" s="195">
        <v>2.9375</v>
      </c>
      <c r="C40" s="196">
        <v>3.1875</v>
      </c>
      <c r="D40" s="197">
        <v>3.0625</v>
      </c>
    </row>
    <row r="41" spans="1:4" ht="15.75">
      <c r="A41" s="58" t="s">
        <v>314</v>
      </c>
      <c r="B41" s="182">
        <v>0.75</v>
      </c>
      <c r="C41" s="183">
        <v>0.6</v>
      </c>
      <c r="D41" s="184">
        <v>0.6774193548387096</v>
      </c>
    </row>
    <row r="43" ht="15.75">
      <c r="A43" s="21" t="s">
        <v>315</v>
      </c>
    </row>
    <row r="44" spans="1:4" ht="15.75">
      <c r="A44" s="41"/>
      <c r="B44" s="220" t="s">
        <v>197</v>
      </c>
      <c r="C44" s="221"/>
      <c r="D44" s="222"/>
    </row>
    <row r="45" spans="1:4" ht="15.75">
      <c r="A45" s="220" t="s">
        <v>176</v>
      </c>
      <c r="B45" s="41" t="s">
        <v>275</v>
      </c>
      <c r="C45" s="42" t="s">
        <v>276</v>
      </c>
      <c r="D45" s="44" t="s">
        <v>171</v>
      </c>
    </row>
    <row r="46" spans="1:4" ht="15.75">
      <c r="A46" s="41" t="s">
        <v>316</v>
      </c>
      <c r="B46" s="192">
        <v>2.125</v>
      </c>
      <c r="C46" s="193">
        <v>3.3125</v>
      </c>
      <c r="D46" s="194">
        <v>2.71875</v>
      </c>
    </row>
    <row r="47" spans="1:4" ht="15.75">
      <c r="A47" s="43" t="s">
        <v>317</v>
      </c>
      <c r="B47" s="195">
        <v>1.5625</v>
      </c>
      <c r="C47" s="196">
        <v>2.375</v>
      </c>
      <c r="D47" s="197">
        <v>1.96875</v>
      </c>
    </row>
    <row r="48" spans="1:4" ht="15.75">
      <c r="A48" s="43" t="s">
        <v>318</v>
      </c>
      <c r="B48" s="195">
        <v>1.5625</v>
      </c>
      <c r="C48" s="196">
        <v>2.1875</v>
      </c>
      <c r="D48" s="197">
        <v>1.875</v>
      </c>
    </row>
    <row r="49" spans="1:4" ht="15.75">
      <c r="A49" s="43" t="s">
        <v>319</v>
      </c>
      <c r="B49" s="195">
        <v>1.75</v>
      </c>
      <c r="C49" s="196">
        <v>1.875</v>
      </c>
      <c r="D49" s="197">
        <v>1.8125</v>
      </c>
    </row>
    <row r="50" spans="1:4" ht="15.75">
      <c r="A50" s="43" t="s">
        <v>320</v>
      </c>
      <c r="B50" s="179">
        <v>0.5625</v>
      </c>
      <c r="C50" s="180">
        <v>0.5</v>
      </c>
      <c r="D50" s="181">
        <v>0.53125</v>
      </c>
    </row>
    <row r="51" spans="1:4" ht="15.75">
      <c r="A51" s="43" t="s">
        <v>321</v>
      </c>
      <c r="B51" s="179">
        <v>0.5625</v>
      </c>
      <c r="C51" s="180">
        <v>1.0625</v>
      </c>
      <c r="D51" s="181">
        <v>0.8125</v>
      </c>
    </row>
    <row r="52" spans="1:4" ht="15.75">
      <c r="A52" s="58" t="s">
        <v>322</v>
      </c>
      <c r="B52" s="182">
        <v>0.625</v>
      </c>
      <c r="C52" s="183">
        <v>0.6875</v>
      </c>
      <c r="D52" s="184">
        <v>0.65625</v>
      </c>
    </row>
  </sheetData>
  <printOptions/>
  <pageMargins left="0.75" right="0.75" top="0.8" bottom="0.87" header="0.4921259845" footer="0.4921259845"/>
  <pageSetup fitToHeight="1" fitToWidth="1" horizontalDpi="300" verticalDpi="300" orientation="portrait" paperSize="9" scale="49" r:id="rId1"/>
  <headerFooter alignWithMargins="0">
    <oddFooter>&amp;L&amp;F; &amp;A&amp;CSeite: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Hochschule Bremen, VWL &amp; Statistik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Eingabedaten Fragebogen</dc:title>
  <dc:subject>Fallstudie Statistik-Veranstaltung</dc:subject>
  <dc:creator>Peter Schmidt</dc:creator>
  <cp:keywords/>
  <dc:description/>
  <cp:lastModifiedBy>Peter Schmidt</cp:lastModifiedBy>
  <cp:lastPrinted>2006-10-03T21:45:41Z</cp:lastPrinted>
  <dcterms:created xsi:type="dcterms:W3CDTF">1998-10-07T15:57:41Z</dcterms:created>
  <dcterms:modified xsi:type="dcterms:W3CDTF">2006-10-03T21:45:46Z</dcterms:modified>
  <cp:category/>
  <cp:version/>
  <cp:contentType/>
  <cp:contentStatus/>
</cp:coreProperties>
</file>