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720" activeTab="2"/>
  </bookViews>
  <sheets>
    <sheet name="3. BWW-tis-Regr." sheetId="1" r:id="rId1"/>
    <sheet name="3. BWW-ti-Regr" sheetId="2" r:id="rId2"/>
    <sheet name="4 Häufigkeiten" sheetId="3" r:id="rId3"/>
    <sheet name="5.1 Anteilswerte" sheetId="4" r:id="rId4"/>
    <sheet name="5.3 Mittelwerttes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'[6]Abb8-11+Tab8 Zh+Regr'!$C$21</definedName>
    <definedName name="Antwort" localSheetId="3">'[9]Quartile'!$A$9:$A$15</definedName>
    <definedName name="Antwort">'[4]Quartile'!$A$9:$A$15</definedName>
    <definedName name="Antworten">'[5]Quartile'!$A$9:$A$15</definedName>
    <definedName name="b">'[6]Abb8-11+Tab8 Zh+Regr'!$C$22</definedName>
    <definedName name="BFA">'[5]Quartile'!$C$9:$C$15</definedName>
    <definedName name="BFAA" localSheetId="3">'[9]Quartile'!$C$9:$C$15</definedName>
    <definedName name="BFAA">'[4]Quartile'!$C$9:$C$15</definedName>
    <definedName name="BW" localSheetId="3">'[9]Quartile'!$B$9:$B$15</definedName>
    <definedName name="BW">'[4]Quartile'!$B$9:$B$15</definedName>
    <definedName name="CW">'[5]Quartile'!$B$9:$B$15</definedName>
    <definedName name="HTML" localSheetId="1" hidden="1">{"'Notenspiegel (2.Sem)'!$A$1:$N$44"}</definedName>
    <definedName name="HTML" localSheetId="3" hidden="1">{"'Notenspiegel (2.Sem)'!$A$1:$N$44"}</definedName>
    <definedName name="HTML" hidden="1">{"'Notenspiegel (2.Sem)'!$A$1:$N$44"}</definedName>
    <definedName name="HTML_CodePage" hidden="1">1252</definedName>
    <definedName name="HTML_Control" localSheetId="1" hidden="1">{"'Notenspiegel (2.Sem)'!$A$1:$N$44"}</definedName>
    <definedName name="HTML_Control" localSheetId="3" hidden="1">{"'Notenspiegel (2.Sem)'!$A$1:$N$44"}</definedName>
    <definedName name="HTML_Control" hidden="1">{"'Notenspiegel (2.Sem)'!$A$1:$N$44"}</definedName>
    <definedName name="HTML_Description" hidden="1">""</definedName>
    <definedName name="HTML_Email" hidden="1">"pschmidt@fbw.hs-bremen.de"</definedName>
    <definedName name="HTML_Header" hidden="1">"Notenspiegel (2.Sem)"</definedName>
    <definedName name="HTML_LastUpdate" hidden="1">"17.7.98"</definedName>
    <definedName name="HTML_LineAfter" hidden="1">FALSE</definedName>
    <definedName name="HTML_LineBefore" hidden="1">FALSE</definedName>
    <definedName name="HTML_Name" hidden="1">"Peter Schmidt"</definedName>
    <definedName name="HTML_OBDlg2" hidden="1">TRUE</definedName>
    <definedName name="HTML_OBDlg4" hidden="1">TRUE</definedName>
    <definedName name="HTML_OS" hidden="1">0</definedName>
    <definedName name="HTML_PathFile" hidden="1">"C:\Daten\Hochschu\Statistik\KlausuSoSe98.htm"</definedName>
    <definedName name="HTML_Title" hidden="1">"KlausurAuswertung Statistik-Klausur SoSe 98"</definedName>
    <definedName name="Klassen">'[5]Größen, fi und Fi'!$D$6:$D$10</definedName>
    <definedName name="n_1" localSheetId="3">#REF!</definedName>
    <definedName name="n_1">'[1]2. Mittelwerte'!$B$13</definedName>
    <definedName name="n_2" localSheetId="3">#REF!</definedName>
    <definedName name="n_2">'[1]2. Mittelwerte'!$C$13</definedName>
    <definedName name="p_0" localSheetId="3">'[8]weitere Index-Bsp'!$D$11:$D$13</definedName>
    <definedName name="p_0">'[2]weitere Index-Bsp'!$D$11:$D$13</definedName>
    <definedName name="p_1" localSheetId="3">'[8]weitere Index-Bsp'!$E$11:$E$13</definedName>
    <definedName name="p_1">'[2]weitere Index-Bsp'!$E$11:$E$13</definedName>
    <definedName name="q_0" localSheetId="3">'[8]weitere Index-Bsp'!$B$11:$B$13</definedName>
    <definedName name="q_0">'[2]weitere Index-Bsp'!$B$11:$B$13</definedName>
    <definedName name="q_1" localSheetId="3">'[8]weitere Index-Bsp'!$C$11:$C$13</definedName>
    <definedName name="q_1">'[2]weitere Index-Bsp'!$C$11:$C$13</definedName>
    <definedName name="q0" localSheetId="3">'[8]weitere Index-Bsp'!$B$11:$B$13</definedName>
    <definedName name="q0">'[2]weitere Index-Bsp'!$B$11:$B$13</definedName>
    <definedName name="s_1" localSheetId="3">#REF!</definedName>
    <definedName name="s_1">'[1]2. Mittelwerte'!$L$14</definedName>
    <definedName name="s_2" localSheetId="3">#REF!</definedName>
    <definedName name="s_2">'[1]2. Mittelwerte'!$M$14</definedName>
    <definedName name="Statistik" localSheetId="3">'[7]Noten (4-1)'!$G$4:$I$13</definedName>
    <definedName name="Statistik">'[3]Noten (4-1)'!$G$4:$I$13</definedName>
    <definedName name="Studiengang">#REF!</definedName>
    <definedName name="USVW">'[5]Quartile'!$D$9:$D$15</definedName>
    <definedName name="VWL" localSheetId="3">'[7]Noten (4-1)'!$K$4:$M$13</definedName>
    <definedName name="VWL">'[3]Noten (4-1)'!$K$4:$M$13</definedName>
    <definedName name="Werte">'[5]Größen, fi und Fi'!$A$7:$B$22</definedName>
    <definedName name="xq_1" localSheetId="3">#REF!</definedName>
    <definedName name="xq_1">'[1]2. Mittelwerte'!$J$13</definedName>
    <definedName name="xq_2" localSheetId="3">#REF!</definedName>
    <definedName name="xq_2">'[1]2. Mittelwerte'!$K$13</definedName>
    <definedName name="xq1">#REF!</definedName>
    <definedName name="xq2">#REF!</definedName>
  </definedNames>
  <calcPr fullCalcOnLoad="1"/>
</workbook>
</file>

<file path=xl/sharedStrings.xml><?xml version="1.0" encoding="utf-8"?>
<sst xmlns="http://schemas.openxmlformats.org/spreadsheetml/2006/main" count="164" uniqueCount="108">
  <si>
    <r>
      <t>Y</t>
    </r>
    <r>
      <rPr>
        <b/>
        <vertAlign val="subscript"/>
        <sz val="12"/>
        <rFont val="Arial"/>
        <family val="2"/>
      </rPr>
      <t>i</t>
    </r>
  </si>
  <si>
    <t>Yi^</t>
  </si>
  <si>
    <t>3.1)  REGRESSION:</t>
  </si>
  <si>
    <t xml:space="preserve">Mittelwerte: </t>
  </si>
  <si>
    <t xml:space="preserve">n = </t>
  </si>
  <si>
    <t xml:space="preserve">Hilfsrechungen: </t>
  </si>
  <si>
    <t xml:space="preserve">a = </t>
  </si>
  <si>
    <t xml:space="preserve">   /   </t>
  </si>
  <si>
    <t xml:space="preserve">b = </t>
  </si>
  <si>
    <r>
      <t>p</t>
    </r>
    <r>
      <rPr>
        <vertAlign val="subscript"/>
        <sz val="10"/>
        <rFont val="Arial"/>
        <family val="2"/>
      </rPr>
      <t>0</t>
    </r>
  </si>
  <si>
    <t>I</t>
  </si>
  <si>
    <t>II</t>
  </si>
  <si>
    <t>Saisonbereinigung:  yi-y^</t>
  </si>
  <si>
    <t>i (t)</t>
  </si>
  <si>
    <t>ti * Yi</t>
  </si>
  <si>
    <t>III</t>
  </si>
  <si>
    <t>IV</t>
  </si>
  <si>
    <t xml:space="preserve">y~ </t>
  </si>
  <si>
    <t>S:</t>
  </si>
  <si>
    <t xml:space="preserve">3.2) Saisonkomponenten: SKquer: </t>
  </si>
  <si>
    <t>tq =</t>
  </si>
  <si>
    <t>3.3) Prognosewerte</t>
  </si>
  <si>
    <t>ti*</t>
  </si>
  <si>
    <t xml:space="preserve"> +SK</t>
  </si>
  <si>
    <t xml:space="preserve"> t*q =</t>
  </si>
  <si>
    <t xml:space="preserve"> Yq =</t>
  </si>
  <si>
    <r>
      <t>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*</t>
    </r>
  </si>
  <si>
    <r>
      <t>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*</t>
    </r>
    <r>
      <rPr>
        <b/>
        <vertAlign val="superscript"/>
        <sz val="12"/>
        <rFont val="Arial"/>
        <family val="2"/>
      </rPr>
      <t>2</t>
    </r>
  </si>
  <si>
    <r>
      <t>Y</t>
    </r>
    <r>
      <rPr>
        <b/>
        <strike/>
        <vertAlign val="subscript"/>
        <sz val="6"/>
        <rFont val="Arial"/>
        <family val="2"/>
      </rPr>
      <t>i</t>
    </r>
    <r>
      <rPr>
        <b/>
        <strike/>
        <vertAlign val="superscript"/>
        <sz val="6"/>
        <rFont val="Arial"/>
        <family val="2"/>
      </rPr>
      <t>2</t>
    </r>
  </si>
  <si>
    <t>Prognose</t>
  </si>
  <si>
    <t>bis</t>
  </si>
  <si>
    <t>Kl.Breite</t>
  </si>
  <si>
    <t>oder</t>
  </si>
  <si>
    <t>Wochenstunden</t>
  </si>
  <si>
    <t>UnterG</t>
  </si>
  <si>
    <t>unter</t>
  </si>
  <si>
    <t>Obergr.</t>
  </si>
  <si>
    <t>ni</t>
  </si>
  <si>
    <t>ni/n</t>
  </si>
  <si>
    <t>F(xi)</t>
  </si>
  <si>
    <t>0 bis unter 9</t>
  </si>
  <si>
    <t>-</t>
  </si>
  <si>
    <t>9 bis unter 13</t>
  </si>
  <si>
    <t>13 bis unter 19</t>
  </si>
  <si>
    <t>19 bis unter 27</t>
  </si>
  <si>
    <t>27 bis 39</t>
  </si>
  <si>
    <t>Histogramm und Summenhäufigkeitsfunktion</t>
  </si>
  <si>
    <t>Ungefähres Ablesen des F(22) Wertes:  ca. 0,85</t>
  </si>
  <si>
    <t>Hilfswerte Histrogramm-Bild</t>
  </si>
  <si>
    <t>Stunden</t>
  </si>
  <si>
    <t>Xi</t>
  </si>
  <si>
    <r>
      <t>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*</t>
    </r>
  </si>
  <si>
    <r>
      <t>D</t>
    </r>
    <r>
      <rPr>
        <sz val="10"/>
        <rFont val="Arial"/>
        <family val="0"/>
      </rPr>
      <t xml:space="preserve"> x</t>
    </r>
    <r>
      <rPr>
        <vertAlign val="subscript"/>
        <sz val="10"/>
        <rFont val="Arial"/>
        <family val="2"/>
      </rPr>
      <t>i</t>
    </r>
  </si>
  <si>
    <r>
      <t xml:space="preserve">D=ni /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 xml:space="preserve"> x</t>
    </r>
    <r>
      <rPr>
        <b/>
        <vertAlign val="subscript"/>
        <sz val="10"/>
        <rFont val="Arial"/>
        <family val="2"/>
      </rPr>
      <t>i</t>
    </r>
  </si>
  <si>
    <r>
      <t xml:space="preserve">D=fi*100 /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 xml:space="preserve"> x</t>
    </r>
    <r>
      <rPr>
        <b/>
        <vertAlign val="subscript"/>
        <sz val="10"/>
        <rFont val="Arial"/>
        <family val="2"/>
      </rPr>
      <t>i</t>
    </r>
  </si>
  <si>
    <r>
      <t xml:space="preserve">Aufgabe 3:   Wannen  mit </t>
    </r>
    <r>
      <rPr>
        <b/>
        <sz val="16"/>
        <color indexed="12"/>
        <rFont val="Arial"/>
        <family val="2"/>
      </rPr>
      <t>t</t>
    </r>
    <r>
      <rPr>
        <b/>
        <vertAlign val="subscript"/>
        <sz val="16"/>
        <color indexed="12"/>
        <rFont val="Arial"/>
        <family val="2"/>
      </rPr>
      <t>i</t>
    </r>
    <r>
      <rPr>
        <b/>
        <sz val="16"/>
        <color indexed="12"/>
        <rFont val="Arial"/>
        <family val="2"/>
      </rPr>
      <t>*-Werten</t>
    </r>
  </si>
  <si>
    <r>
      <t xml:space="preserve">Aufgabe 3:   Wannen  mit </t>
    </r>
    <r>
      <rPr>
        <b/>
        <sz val="16"/>
        <color indexed="12"/>
        <rFont val="Arial"/>
        <family val="2"/>
      </rPr>
      <t>t</t>
    </r>
    <r>
      <rPr>
        <b/>
        <vertAlign val="subscript"/>
        <sz val="16"/>
        <color indexed="12"/>
        <rFont val="Arial"/>
        <family val="2"/>
      </rPr>
      <t>i</t>
    </r>
    <r>
      <rPr>
        <b/>
        <sz val="16"/>
        <color indexed="12"/>
        <rFont val="Arial"/>
        <family val="2"/>
      </rPr>
      <t>-Werten</t>
    </r>
  </si>
  <si>
    <t xml:space="preserve">Vorgegebene Werte: </t>
  </si>
  <si>
    <t>(Eingerahmte Felder werden errechnet)</t>
  </si>
  <si>
    <t>p^</t>
  </si>
  <si>
    <t xml:space="preserve">daraus errechnet: </t>
  </si>
  <si>
    <t>a</t>
  </si>
  <si>
    <t>n</t>
  </si>
  <si>
    <t>Sigma p^</t>
  </si>
  <si>
    <t>Seiten:</t>
  </si>
  <si>
    <t>N</t>
  </si>
  <si>
    <t>n/N</t>
  </si>
  <si>
    <t xml:space="preserve">Entscheidung: </t>
  </si>
  <si>
    <t xml:space="preserve"> ==&gt;</t>
  </si>
  <si>
    <t>Konfidenzintervall für p -&gt; Formel 8-28</t>
  </si>
  <si>
    <t>(D.h. Fragestellung "andersherum" als oben)</t>
  </si>
  <si>
    <t>--</t>
  </si>
  <si>
    <t xml:space="preserve">          =</t>
  </si>
  <si>
    <r>
      <t xml:space="preserve">Hypothesentest </t>
    </r>
    <r>
      <rPr>
        <b/>
        <sz val="18"/>
        <color indexed="10"/>
        <rFont val="Arial"/>
        <family val="2"/>
      </rPr>
      <t>Anteilswerte</t>
    </r>
  </si>
  <si>
    <r>
      <t xml:space="preserve">Bitte die gelb hinterlegten Felder eingeben: </t>
    </r>
    <r>
      <rPr>
        <sz val="12"/>
        <color indexed="62"/>
        <rFont val="Arial"/>
        <family val="2"/>
      </rPr>
      <t xml:space="preserve">(nur entweder </t>
    </r>
    <r>
      <rPr>
        <sz val="12"/>
        <color indexed="62"/>
        <rFont val="Symbol"/>
        <family val="1"/>
      </rPr>
      <t>s</t>
    </r>
    <r>
      <rPr>
        <sz val="12"/>
        <color indexed="62"/>
        <rFont val="Arial"/>
        <family val="2"/>
      </rPr>
      <t xml:space="preserve"> oder s!)</t>
    </r>
  </si>
  <si>
    <r>
      <t>Ablesewert z</t>
    </r>
    <r>
      <rPr>
        <b/>
        <vertAlign val="subscript"/>
        <sz val="10"/>
        <rFont val="Arial"/>
        <family val="2"/>
      </rPr>
      <t>c</t>
    </r>
  </si>
  <si>
    <r>
      <t>kritisches</t>
    </r>
    <r>
      <rPr>
        <b/>
        <sz val="12"/>
        <color indexed="12"/>
        <rFont val="Arial"/>
        <family val="2"/>
      </rPr>
      <t xml:space="preserve"> </t>
    </r>
    <r>
      <rPr>
        <sz val="12"/>
        <color indexed="12"/>
        <rFont val="Arial"/>
        <family val="2"/>
      </rPr>
      <t>|</t>
    </r>
    <r>
      <rPr>
        <b/>
        <sz val="12"/>
        <color indexed="12"/>
        <rFont val="Arial"/>
        <family val="2"/>
      </rPr>
      <t>z</t>
    </r>
    <r>
      <rPr>
        <b/>
        <vertAlign val="subscript"/>
        <sz val="12"/>
        <color indexed="12"/>
        <rFont val="Arial"/>
        <family val="2"/>
      </rPr>
      <t>c</t>
    </r>
    <r>
      <rPr>
        <sz val="12"/>
        <color indexed="12"/>
        <rFont val="Arial"/>
        <family val="2"/>
      </rPr>
      <t>|</t>
    </r>
  </si>
  <si>
    <r>
      <t xml:space="preserve">bzw. </t>
    </r>
    <r>
      <rPr>
        <sz val="10"/>
        <color indexed="17"/>
        <rFont val="Arial"/>
        <family val="2"/>
      </rPr>
      <t>p</t>
    </r>
    <r>
      <rPr>
        <vertAlign val="subscript"/>
        <sz val="10"/>
        <color indexed="17"/>
        <rFont val="Arial"/>
        <family val="2"/>
      </rPr>
      <t>c</t>
    </r>
    <r>
      <rPr>
        <vertAlign val="superscript"/>
        <sz val="10"/>
        <color indexed="17"/>
        <rFont val="Arial"/>
        <family val="2"/>
      </rPr>
      <t>o</t>
    </r>
    <r>
      <rPr>
        <sz val="10"/>
        <color indexed="17"/>
        <rFont val="Arial"/>
        <family val="2"/>
      </rPr>
      <t xml:space="preserve"> =</t>
    </r>
  </si>
  <si>
    <r>
      <t>Ablesewert z</t>
    </r>
    <r>
      <rPr>
        <b/>
        <vertAlign val="subscript"/>
        <sz val="10"/>
        <rFont val="Arial"/>
        <family val="2"/>
      </rPr>
      <t>p^:</t>
    </r>
  </si>
  <si>
    <r>
      <t>und  p</t>
    </r>
    <r>
      <rPr>
        <vertAlign val="subscript"/>
        <sz val="10"/>
        <color indexed="17"/>
        <rFont val="Arial"/>
        <family val="2"/>
      </rPr>
      <t>c</t>
    </r>
    <r>
      <rPr>
        <vertAlign val="superscript"/>
        <sz val="10"/>
        <color indexed="17"/>
        <rFont val="Arial"/>
        <family val="2"/>
      </rPr>
      <t>u</t>
    </r>
    <r>
      <rPr>
        <sz val="10"/>
        <color indexed="17"/>
        <rFont val="Arial"/>
        <family val="2"/>
      </rPr>
      <t xml:space="preserve"> =</t>
    </r>
  </si>
  <si>
    <r>
      <t xml:space="preserve"> =  p^ - p / </t>
    </r>
    <r>
      <rPr>
        <sz val="10"/>
        <rFont val="Symbol"/>
        <family val="1"/>
      </rPr>
      <t>s</t>
    </r>
    <r>
      <rPr>
        <sz val="10"/>
        <rFont val="Arial"/>
        <family val="0"/>
      </rPr>
      <t>p^</t>
    </r>
  </si>
  <si>
    <r>
      <t>Ist |z</t>
    </r>
    <r>
      <rPr>
        <b/>
        <vertAlign val="subscript"/>
        <sz val="10"/>
        <rFont val="Arial"/>
        <family val="2"/>
      </rPr>
      <t>p^</t>
    </r>
    <r>
      <rPr>
        <b/>
        <sz val="10"/>
        <rFont val="Arial"/>
        <family val="2"/>
      </rPr>
      <t>| &gt; |z</t>
    </r>
    <r>
      <rPr>
        <b/>
        <vertAlign val="subscript"/>
        <sz val="10"/>
        <rFont val="Arial"/>
        <family val="2"/>
      </rPr>
      <t xml:space="preserve">c| </t>
    </r>
    <r>
      <rPr>
        <b/>
        <sz val="10"/>
        <rFont val="Arial"/>
        <family val="2"/>
      </rPr>
      <t>??</t>
    </r>
  </si>
  <si>
    <r>
      <t xml:space="preserve">Es geht um die (unbekannte) Lage des wahren Mittelwertes 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 xml:space="preserve"> bei bekanntem p^</t>
    </r>
  </si>
  <si>
    <r>
      <t>g</t>
    </r>
    <r>
      <rPr>
        <b/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 p^</t>
    </r>
    <r>
      <rPr>
        <sz val="10"/>
        <rFont val="Arial"/>
        <family val="0"/>
      </rPr>
      <t xml:space="preserve"> - Zc * </t>
    </r>
    <r>
      <rPr>
        <sz val="10"/>
        <rFont val="Symbol"/>
        <family val="1"/>
      </rPr>
      <t>s</t>
    </r>
    <r>
      <rPr>
        <sz val="10"/>
        <rFont val="Arial"/>
        <family val="0"/>
      </rPr>
      <t>_p^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>=</t>
    </r>
  </si>
  <si>
    <r>
      <t>g</t>
    </r>
    <r>
      <rPr>
        <b/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p^ + Zc * </t>
    </r>
    <r>
      <rPr>
        <sz val="10"/>
        <rFont val="Symbol"/>
        <family val="1"/>
      </rPr>
      <t>s</t>
    </r>
    <r>
      <rPr>
        <sz val="10"/>
        <rFont val="Arial"/>
        <family val="0"/>
      </rPr>
      <t>_p^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>=</t>
    </r>
  </si>
  <si>
    <t>s</t>
  </si>
  <si>
    <t>x_quer</t>
  </si>
  <si>
    <t>Sigma Xquer</t>
  </si>
  <si>
    <t>Konfidenzintervall -&gt; Formel 8-18</t>
  </si>
  <si>
    <r>
      <t xml:space="preserve"> --&gt;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oder s:</t>
    </r>
  </si>
  <si>
    <r>
      <t>m</t>
    </r>
    <r>
      <rPr>
        <vertAlign val="subscript"/>
        <sz val="10"/>
        <rFont val="Symbol"/>
        <family val="1"/>
      </rPr>
      <t>0</t>
    </r>
  </si>
  <si>
    <r>
      <t xml:space="preserve">bzw. </t>
    </r>
    <r>
      <rPr>
        <sz val="10"/>
        <color indexed="17"/>
        <rFont val="Symbol"/>
        <family val="1"/>
      </rPr>
      <t>m</t>
    </r>
    <r>
      <rPr>
        <vertAlign val="subscript"/>
        <sz val="10"/>
        <color indexed="17"/>
        <rFont val="Arial"/>
        <family val="2"/>
      </rPr>
      <t>c</t>
    </r>
    <r>
      <rPr>
        <vertAlign val="superscript"/>
        <sz val="10"/>
        <color indexed="17"/>
        <rFont val="Arial"/>
        <family val="2"/>
      </rPr>
      <t>+</t>
    </r>
    <r>
      <rPr>
        <sz val="10"/>
        <color indexed="17"/>
        <rFont val="Arial"/>
        <family val="2"/>
      </rPr>
      <t xml:space="preserve"> =</t>
    </r>
  </si>
  <si>
    <r>
      <t>Ablesewert z</t>
    </r>
    <r>
      <rPr>
        <b/>
        <vertAlign val="subscript"/>
        <sz val="10"/>
        <rFont val="Arial"/>
        <family val="2"/>
      </rPr>
      <t>X:</t>
    </r>
  </si>
  <si>
    <r>
      <t>z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errechnet</t>
    </r>
  </si>
  <si>
    <r>
      <t xml:space="preserve">und  </t>
    </r>
    <r>
      <rPr>
        <sz val="10"/>
        <color indexed="17"/>
        <rFont val="Symbol"/>
        <family val="1"/>
      </rPr>
      <t>m</t>
    </r>
    <r>
      <rPr>
        <vertAlign val="subscript"/>
        <sz val="10"/>
        <color indexed="17"/>
        <rFont val="Arial"/>
        <family val="2"/>
      </rPr>
      <t>c</t>
    </r>
    <r>
      <rPr>
        <vertAlign val="superscript"/>
        <sz val="10"/>
        <color indexed="17"/>
        <rFont val="Arial"/>
        <family val="2"/>
      </rPr>
      <t>-</t>
    </r>
    <r>
      <rPr>
        <sz val="10"/>
        <color indexed="17"/>
        <rFont val="Arial"/>
        <family val="2"/>
      </rPr>
      <t xml:space="preserve"> =</t>
    </r>
  </si>
  <si>
    <r>
      <t xml:space="preserve">Xq - 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/ SigXq</t>
    </r>
  </si>
  <si>
    <r>
      <t>Ist |z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| &gt; |z</t>
    </r>
    <r>
      <rPr>
        <b/>
        <vertAlign val="subscript"/>
        <sz val="10"/>
        <rFont val="Arial"/>
        <family val="2"/>
      </rPr>
      <t xml:space="preserve">c| </t>
    </r>
    <r>
      <rPr>
        <b/>
        <sz val="10"/>
        <rFont val="Arial"/>
        <family val="2"/>
      </rPr>
      <t>??</t>
    </r>
  </si>
  <si>
    <r>
      <t xml:space="preserve">Es geht um die (unbekannte) Lage des wahren Mittelwertes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bei bekanntem Xquer</t>
    </r>
  </si>
  <si>
    <r>
      <t>g</t>
    </r>
    <r>
      <rPr>
        <b/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 X</t>
    </r>
    <r>
      <rPr>
        <vertAlign val="subscript"/>
        <sz val="10"/>
        <rFont val="Arial"/>
        <family val="2"/>
      </rPr>
      <t>quer</t>
    </r>
    <r>
      <rPr>
        <sz val="10"/>
        <rFont val="Arial"/>
        <family val="0"/>
      </rPr>
      <t xml:space="preserve"> - Zc * </t>
    </r>
    <r>
      <rPr>
        <sz val="10"/>
        <rFont val="Symbol"/>
        <family val="1"/>
      </rPr>
      <t>s</t>
    </r>
    <r>
      <rPr>
        <sz val="10"/>
        <rFont val="Arial"/>
        <family val="0"/>
      </rPr>
      <t>_X</t>
    </r>
    <r>
      <rPr>
        <vertAlign val="subscript"/>
        <sz val="10"/>
        <rFont val="Arial"/>
        <family val="2"/>
      </rPr>
      <t xml:space="preserve">quer  </t>
    </r>
    <r>
      <rPr>
        <sz val="10"/>
        <rFont val="Arial"/>
        <family val="2"/>
      </rPr>
      <t>=</t>
    </r>
  </si>
  <si>
    <r>
      <t>g</t>
    </r>
    <r>
      <rPr>
        <b/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X</t>
    </r>
    <r>
      <rPr>
        <vertAlign val="subscript"/>
        <sz val="10"/>
        <rFont val="Arial"/>
        <family val="2"/>
      </rPr>
      <t>quer</t>
    </r>
    <r>
      <rPr>
        <sz val="10"/>
        <rFont val="Arial"/>
        <family val="0"/>
      </rPr>
      <t xml:space="preserve"> + Zc * </t>
    </r>
    <r>
      <rPr>
        <sz val="10"/>
        <rFont val="Symbol"/>
        <family val="1"/>
      </rPr>
      <t>s</t>
    </r>
    <r>
      <rPr>
        <sz val="10"/>
        <rFont val="Arial"/>
        <family val="0"/>
      </rPr>
      <t>_X</t>
    </r>
    <r>
      <rPr>
        <vertAlign val="subscript"/>
        <sz val="10"/>
        <rFont val="Arial"/>
        <family val="2"/>
      </rPr>
      <t xml:space="preserve">quer  </t>
    </r>
    <r>
      <rPr>
        <sz val="10"/>
        <rFont val="Arial"/>
        <family val="2"/>
      </rPr>
      <t>=</t>
    </r>
  </si>
  <si>
    <t>5.3 Testen von Mittelwerten</t>
  </si>
  <si>
    <t>hier nicht gefragt</t>
  </si>
  <si>
    <t>Ein Histogramm muss m.E. in Excel per Hand</t>
  </si>
  <si>
    <t>erzeugt werden.</t>
  </si>
  <si>
    <t>(aufgrund der unterschiedlichen Klassenbreite)</t>
  </si>
  <si>
    <t xml:space="preserve">Wer eine bessere Möglichkeit findet, </t>
  </si>
  <si>
    <r>
      <t xml:space="preserve">please </t>
    </r>
    <r>
      <rPr>
        <b/>
        <i/>
        <sz val="10"/>
        <color indexed="12"/>
        <rFont val="Arial"/>
        <family val="2"/>
      </rPr>
      <t xml:space="preserve">mail me </t>
    </r>
    <r>
      <rPr>
        <i/>
        <sz val="10"/>
        <color indexed="12"/>
        <rFont val="Arial"/>
        <family val="2"/>
      </rPr>
      <t>... ;-)</t>
    </r>
  </si>
  <si>
    <t>K 4.3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</si>
</sst>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"/>
    <numFmt numFmtId="170" formatCode="0.000"/>
    <numFmt numFmtId="171" formatCode="\(0.000\)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6"/>
      <color indexed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color indexed="32"/>
      <name val="Arial"/>
      <family val="2"/>
    </font>
    <font>
      <sz val="12"/>
      <name val="Arial"/>
      <family val="2"/>
    </font>
    <font>
      <i/>
      <sz val="12"/>
      <color indexed="32"/>
      <name val="Arial"/>
      <family val="2"/>
    </font>
    <font>
      <sz val="14"/>
      <name val="Arial"/>
      <family val="2"/>
    </font>
    <font>
      <i/>
      <sz val="10"/>
      <name val="Symbol"/>
      <family val="1"/>
    </font>
    <font>
      <i/>
      <sz val="10"/>
      <color indexed="32"/>
      <name val="Arial"/>
      <family val="0"/>
    </font>
    <font>
      <b/>
      <sz val="11"/>
      <color indexed="12"/>
      <name val="Arial"/>
      <family val="2"/>
    </font>
    <font>
      <sz val="3.25"/>
      <name val="Arial"/>
      <family val="0"/>
    </font>
    <font>
      <b/>
      <sz val="3.75"/>
      <name val="Arial"/>
      <family val="2"/>
    </font>
    <font>
      <b/>
      <vertAlign val="superscript"/>
      <sz val="3.75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2"/>
      <color indexed="62"/>
      <name val="Arial"/>
      <family val="2"/>
    </font>
    <font>
      <sz val="12"/>
      <color indexed="62"/>
      <name val="Symbol"/>
      <family val="1"/>
    </font>
    <font>
      <b/>
      <sz val="12"/>
      <color indexed="62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color indexed="12"/>
      <name val="Arial"/>
      <family val="2"/>
    </font>
    <font>
      <b/>
      <vertAlign val="subscript"/>
      <sz val="16"/>
      <color indexed="12"/>
      <name val="Arial"/>
      <family val="2"/>
    </font>
    <font>
      <b/>
      <sz val="14"/>
      <name val="Arial"/>
      <family val="2"/>
    </font>
    <font>
      <b/>
      <strike/>
      <vertAlign val="subscript"/>
      <sz val="6"/>
      <name val="Arial"/>
      <family val="2"/>
    </font>
    <font>
      <b/>
      <strike/>
      <vertAlign val="superscript"/>
      <sz val="6"/>
      <name val="Arial"/>
      <family val="2"/>
    </font>
    <font>
      <b/>
      <strike/>
      <sz val="6"/>
      <name val="Arial"/>
      <family val="2"/>
    </font>
    <font>
      <strike/>
      <sz val="6"/>
      <name val="Arial"/>
      <family val="2"/>
    </font>
    <font>
      <i/>
      <sz val="12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8"/>
      <name val="Times New Roman"/>
      <family val="0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33"/>
      <name val="Times New Roman"/>
      <family val="1"/>
    </font>
    <font>
      <b/>
      <vertAlign val="superscript"/>
      <sz val="14"/>
      <name val="Times New Roman"/>
      <family val="1"/>
    </font>
    <font>
      <sz val="8"/>
      <color indexed="10"/>
      <name val="Arial"/>
      <family val="2"/>
    </font>
    <font>
      <sz val="10"/>
      <color indexed="22"/>
      <name val="Arial"/>
      <family val="0"/>
    </font>
    <font>
      <sz val="12"/>
      <color indexed="22"/>
      <name val="Arial"/>
      <family val="0"/>
    </font>
    <font>
      <sz val="8"/>
      <color indexed="22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i/>
      <sz val="10"/>
      <color indexed="12"/>
      <name val="Arial"/>
      <family val="2"/>
    </font>
    <font>
      <sz val="8.75"/>
      <name val="Arial"/>
      <family val="2"/>
    </font>
    <font>
      <sz val="10"/>
      <color indexed="17"/>
      <name val="Arial"/>
      <family val="2"/>
    </font>
    <font>
      <vertAlign val="subscript"/>
      <sz val="10"/>
      <color indexed="17"/>
      <name val="Arial"/>
      <family val="2"/>
    </font>
    <font>
      <vertAlign val="superscript"/>
      <sz val="10"/>
      <color indexed="17"/>
      <name val="Arial"/>
      <family val="2"/>
    </font>
    <font>
      <vertAlign val="subscript"/>
      <sz val="10"/>
      <name val="Symbol"/>
      <family val="1"/>
    </font>
    <font>
      <sz val="10"/>
      <color indexed="17"/>
      <name val="Symbol"/>
      <family val="1"/>
    </font>
    <font>
      <b/>
      <i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1" fillId="0" borderId="0" xfId="0" applyFont="1" applyAlignment="1">
      <alignment/>
    </xf>
    <xf numFmtId="0" fontId="7" fillId="0" borderId="1" xfId="21" applyFont="1" applyBorder="1" applyAlignment="1">
      <alignment horizontal="right"/>
      <protection/>
    </xf>
    <xf numFmtId="0" fontId="14" fillId="0" borderId="1" xfId="21" applyFont="1" applyBorder="1" applyAlignment="1">
      <alignment horizontal="right"/>
      <protection/>
    </xf>
    <xf numFmtId="1" fontId="15" fillId="0" borderId="0" xfId="21" applyNumberFormat="1" applyFont="1" applyAlignment="1">
      <alignment/>
      <protection/>
    </xf>
    <xf numFmtId="1" fontId="15" fillId="0" borderId="0" xfId="0" applyNumberFormat="1" applyFont="1" applyAlignment="1">
      <alignment/>
    </xf>
    <xf numFmtId="168" fontId="15" fillId="0" borderId="0" xfId="21" applyNumberFormat="1" applyFont="1">
      <alignment/>
      <protection/>
    </xf>
    <xf numFmtId="0" fontId="15" fillId="0" borderId="0" xfId="21" applyFont="1" applyAlignment="1">
      <alignment/>
      <protection/>
    </xf>
    <xf numFmtId="1" fontId="15" fillId="0" borderId="2" xfId="21" applyNumberFormat="1" applyFont="1" applyBorder="1" applyAlignment="1">
      <alignment/>
      <protection/>
    </xf>
    <xf numFmtId="168" fontId="17" fillId="0" borderId="0" xfId="21" applyNumberFormat="1" applyFont="1">
      <alignment/>
      <protection/>
    </xf>
    <xf numFmtId="0" fontId="18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0" xfId="21">
      <alignment/>
      <protection/>
    </xf>
    <xf numFmtId="0" fontId="2" fillId="0" borderId="0" xfId="21" applyFont="1" applyAlignment="1">
      <alignment horizontal="center"/>
      <protection/>
    </xf>
    <xf numFmtId="2" fontId="0" fillId="0" borderId="0" xfId="21" applyNumberFormat="1">
      <alignment/>
      <protection/>
    </xf>
    <xf numFmtId="0" fontId="0" fillId="0" borderId="0" xfId="21" applyAlignment="1">
      <alignment horizontal="right"/>
      <protection/>
    </xf>
    <xf numFmtId="0" fontId="19" fillId="0" borderId="0" xfId="21" applyFont="1" applyAlignment="1">
      <alignment horizontal="right"/>
      <protection/>
    </xf>
    <xf numFmtId="0" fontId="8" fillId="0" borderId="0" xfId="0" applyFont="1" applyAlignment="1">
      <alignment horizontal="right"/>
    </xf>
    <xf numFmtId="0" fontId="0" fillId="0" borderId="3" xfId="0" applyBorder="1" applyAlignment="1">
      <alignment/>
    </xf>
    <xf numFmtId="169" fontId="0" fillId="0" borderId="0" xfId="21" applyNumberFormat="1">
      <alignment/>
      <protection/>
    </xf>
    <xf numFmtId="0" fontId="5" fillId="0" borderId="4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1" fillId="0" borderId="5" xfId="21" applyFont="1" applyBorder="1" applyAlignment="1">
      <alignment/>
      <protection/>
    </xf>
    <xf numFmtId="0" fontId="0" fillId="0" borderId="6" xfId="0" applyBorder="1" applyAlignment="1">
      <alignment/>
    </xf>
    <xf numFmtId="0" fontId="0" fillId="0" borderId="0" xfId="21" applyFont="1" applyBorder="1">
      <alignment/>
      <protection/>
    </xf>
    <xf numFmtId="0" fontId="2" fillId="0" borderId="0" xfId="21" applyFont="1" applyBorder="1" applyAlignment="1">
      <alignment horizontal="left"/>
      <protection/>
    </xf>
    <xf numFmtId="0" fontId="7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0" fillId="0" borderId="9" xfId="21" applyFont="1" applyBorder="1" applyAlignment="1">
      <alignment horizontal="center"/>
      <protection/>
    </xf>
    <xf numFmtId="168" fontId="1" fillId="0" borderId="10" xfId="21" applyNumberFormat="1" applyFont="1" applyBorder="1" applyAlignment="1">
      <alignment horizontal="right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left"/>
      <protection/>
    </xf>
    <xf numFmtId="0" fontId="0" fillId="0" borderId="11" xfId="21" applyFont="1" applyBorder="1" applyAlignment="1">
      <alignment horizontal="center"/>
      <protection/>
    </xf>
    <xf numFmtId="2" fontId="1" fillId="0" borderId="12" xfId="21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" fillId="0" borderId="0" xfId="21" applyFont="1">
      <alignment/>
      <protection/>
    </xf>
    <xf numFmtId="0" fontId="15" fillId="0" borderId="0" xfId="21" applyFont="1" applyBorder="1" applyAlignment="1">
      <alignment horizontal="right"/>
      <protection/>
    </xf>
    <xf numFmtId="0" fontId="29" fillId="0" borderId="0" xfId="21" applyFont="1" applyBorder="1" applyAlignment="1">
      <alignment horizontal="right"/>
      <protection/>
    </xf>
    <xf numFmtId="0" fontId="29" fillId="0" borderId="13" xfId="21" applyFont="1" applyBorder="1" applyAlignment="1">
      <alignment horizontal="right"/>
      <protection/>
    </xf>
    <xf numFmtId="0" fontId="8" fillId="0" borderId="4" xfId="21" applyFont="1" applyBorder="1" applyAlignment="1">
      <alignment/>
      <protection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16" fillId="0" borderId="0" xfId="21" applyNumberFormat="1" applyFont="1" applyAlignment="1">
      <alignment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41" fillId="0" borderId="1" xfId="21" applyFont="1" applyBorder="1" applyAlignment="1">
      <alignment horizontal="right"/>
      <protection/>
    </xf>
    <xf numFmtId="0" fontId="15" fillId="0" borderId="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8" fontId="15" fillId="0" borderId="0" xfId="0" applyNumberFormat="1" applyFont="1" applyAlignment="1">
      <alignment/>
    </xf>
    <xf numFmtId="1" fontId="42" fillId="0" borderId="0" xfId="21" applyNumberFormat="1" applyFont="1" applyAlignment="1">
      <alignment/>
      <protection/>
    </xf>
    <xf numFmtId="168" fontId="15" fillId="0" borderId="9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9" xfId="0" applyFont="1" applyBorder="1" applyAlignment="1">
      <alignment horizontal="center"/>
    </xf>
    <xf numFmtId="168" fontId="15" fillId="0" borderId="0" xfId="0" applyNumberFormat="1" applyFont="1" applyBorder="1" applyAlignment="1">
      <alignment horizontal="center"/>
    </xf>
    <xf numFmtId="168" fontId="15" fillId="0" borderId="10" xfId="0" applyNumberFormat="1" applyFont="1" applyBorder="1" applyAlignment="1">
      <alignment horizontal="center"/>
    </xf>
    <xf numFmtId="1" fontId="15" fillId="0" borderId="15" xfId="21" applyNumberFormat="1" applyFont="1" applyBorder="1" applyAlignment="1">
      <alignment/>
      <protection/>
    </xf>
    <xf numFmtId="1" fontId="42" fillId="0" borderId="15" xfId="21" applyNumberFormat="1" applyFont="1" applyBorder="1" applyAlignment="1">
      <alignment/>
      <protection/>
    </xf>
    <xf numFmtId="168" fontId="16" fillId="0" borderId="15" xfId="21" applyNumberFormat="1" applyFont="1" applyBorder="1" applyAlignment="1">
      <alignment/>
      <protection/>
    </xf>
    <xf numFmtId="168" fontId="2" fillId="0" borderId="9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3" fillId="0" borderId="16" xfId="21" applyFont="1" applyBorder="1" applyAlignment="1">
      <alignment horizontal="center"/>
      <protection/>
    </xf>
    <xf numFmtId="2" fontId="15" fillId="0" borderId="17" xfId="21" applyNumberFormat="1" applyFont="1" applyBorder="1">
      <alignment/>
      <protection/>
    </xf>
    <xf numFmtId="0" fontId="15" fillId="0" borderId="17" xfId="21" applyFont="1" applyBorder="1" applyAlignment="1">
      <alignment horizontal="right"/>
      <protection/>
    </xf>
    <xf numFmtId="0" fontId="16" fillId="0" borderId="17" xfId="21" applyFont="1" applyBorder="1" applyAlignment="1">
      <alignment horizontal="right"/>
      <protection/>
    </xf>
    <xf numFmtId="0" fontId="15" fillId="0" borderId="17" xfId="21" applyFont="1" applyBorder="1">
      <alignment/>
      <protection/>
    </xf>
    <xf numFmtId="0" fontId="8" fillId="0" borderId="17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0" fillId="0" borderId="18" xfId="0" applyBorder="1" applyAlignment="1">
      <alignment/>
    </xf>
    <xf numFmtId="0" fontId="46" fillId="0" borderId="1" xfId="21" applyFont="1" applyBorder="1" applyAlignment="1">
      <alignment horizontal="left"/>
      <protection/>
    </xf>
    <xf numFmtId="0" fontId="47" fillId="0" borderId="0" xfId="21" applyFont="1" applyBorder="1" applyAlignment="1">
      <alignment horizontal="right"/>
      <protection/>
    </xf>
    <xf numFmtId="168" fontId="7" fillId="0" borderId="19" xfId="0" applyNumberFormat="1" applyFont="1" applyBorder="1" applyAlignment="1">
      <alignment horizontal="center"/>
    </xf>
    <xf numFmtId="168" fontId="20" fillId="0" borderId="10" xfId="0" applyNumberFormat="1" applyFont="1" applyBorder="1" applyAlignment="1">
      <alignment horizontal="right"/>
    </xf>
    <xf numFmtId="168" fontId="7" fillId="0" borderId="20" xfId="0" applyNumberFormat="1" applyFont="1" applyBorder="1" applyAlignment="1">
      <alignment horizontal="center"/>
    </xf>
    <xf numFmtId="168" fontId="20" fillId="0" borderId="21" xfId="0" applyNumberFormat="1" applyFont="1" applyBorder="1" applyAlignment="1">
      <alignment horizontal="right"/>
    </xf>
    <xf numFmtId="0" fontId="0" fillId="0" borderId="0" xfId="21" applyFont="1" applyBorder="1" applyAlignment="1">
      <alignment horizontal="center"/>
      <protection/>
    </xf>
    <xf numFmtId="2" fontId="1" fillId="0" borderId="0" xfId="21" applyNumberFormat="1" applyFont="1" applyBorder="1" applyAlignment="1">
      <alignment horizontal="right"/>
      <protection/>
    </xf>
    <xf numFmtId="170" fontId="47" fillId="0" borderId="0" xfId="21" applyNumberFormat="1" applyFont="1" applyBorder="1" applyAlignment="1">
      <alignment horizontal="right"/>
      <protection/>
    </xf>
    <xf numFmtId="0" fontId="0" fillId="0" borderId="22" xfId="0" applyBorder="1" applyAlignment="1">
      <alignment/>
    </xf>
    <xf numFmtId="168" fontId="2" fillId="0" borderId="0" xfId="21" applyNumberFormat="1" applyFont="1" applyAlignment="1">
      <alignment horizontal="left"/>
      <protection/>
    </xf>
    <xf numFmtId="168" fontId="31" fillId="0" borderId="0" xfId="0" applyNumberFormat="1" applyFont="1" applyBorder="1" applyAlignment="1">
      <alignment horizontal="center"/>
    </xf>
    <xf numFmtId="168" fontId="31" fillId="0" borderId="13" xfId="0" applyNumberFormat="1" applyFont="1" applyBorder="1" applyAlignment="1">
      <alignment horizontal="center"/>
    </xf>
    <xf numFmtId="171" fontId="54" fillId="0" borderId="0" xfId="0" applyNumberFormat="1" applyFont="1" applyAlignment="1">
      <alignment/>
    </xf>
    <xf numFmtId="168" fontId="8" fillId="0" borderId="17" xfId="0" applyNumberFormat="1" applyFont="1" applyBorder="1" applyAlignment="1">
      <alignment/>
    </xf>
    <xf numFmtId="168" fontId="8" fillId="0" borderId="23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18" xfId="21" applyFont="1" applyBorder="1" applyAlignment="1">
      <alignment horizontal="right"/>
      <protection/>
    </xf>
    <xf numFmtId="0" fontId="15" fillId="0" borderId="19" xfId="0" applyFont="1" applyBorder="1" applyAlignment="1">
      <alignment/>
    </xf>
    <xf numFmtId="0" fontId="7" fillId="0" borderId="24" xfId="21" applyFont="1" applyBorder="1" applyAlignment="1">
      <alignment horizontal="right"/>
      <protection/>
    </xf>
    <xf numFmtId="168" fontId="29" fillId="0" borderId="24" xfId="21" applyNumberFormat="1" applyFont="1" applyBorder="1" applyAlignment="1">
      <alignment horizontal="right"/>
      <protection/>
    </xf>
    <xf numFmtId="0" fontId="15" fillId="0" borderId="20" xfId="0" applyFont="1" applyBorder="1" applyAlignment="1">
      <alignment/>
    </xf>
    <xf numFmtId="0" fontId="55" fillId="0" borderId="0" xfId="0" applyFont="1" applyAlignment="1">
      <alignment horizontal="right"/>
    </xf>
    <xf numFmtId="1" fontId="55" fillId="0" borderId="0" xfId="0" applyNumberFormat="1" applyFont="1" applyAlignment="1">
      <alignment/>
    </xf>
    <xf numFmtId="0" fontId="56" fillId="0" borderId="0" xfId="0" applyFont="1" applyAlignment="1">
      <alignment/>
    </xf>
    <xf numFmtId="2" fontId="55" fillId="0" borderId="0" xfId="0" applyNumberFormat="1" applyFont="1" applyAlignment="1">
      <alignment/>
    </xf>
    <xf numFmtId="168" fontId="57" fillId="0" borderId="0" xfId="21" applyNumberFormat="1" applyFont="1" applyAlignment="1">
      <alignment horizontal="right"/>
      <protection/>
    </xf>
    <xf numFmtId="168" fontId="57" fillId="0" borderId="0" xfId="0" applyNumberFormat="1" applyFont="1" applyAlignment="1">
      <alignment horizontal="right"/>
    </xf>
    <xf numFmtId="168" fontId="8" fillId="0" borderId="24" xfId="0" applyNumberFormat="1" applyFont="1" applyBorder="1" applyAlignment="1">
      <alignment/>
    </xf>
    <xf numFmtId="168" fontId="8" fillId="0" borderId="25" xfId="0" applyNumberFormat="1" applyFont="1" applyBorder="1" applyAlignment="1">
      <alignment/>
    </xf>
    <xf numFmtId="2" fontId="29" fillId="0" borderId="25" xfId="21" applyNumberFormat="1" applyFont="1" applyBorder="1" applyAlignment="1">
      <alignment horizontal="right"/>
      <protection/>
    </xf>
    <xf numFmtId="0" fontId="59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0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 quotePrefix="1">
      <alignment horizontal="center"/>
    </xf>
    <xf numFmtId="0" fontId="5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63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 horizontal="right"/>
    </xf>
    <xf numFmtId="0" fontId="0" fillId="2" borderId="0" xfId="0" applyNumberFormat="1" applyFill="1" applyAlignment="1">
      <alignment/>
    </xf>
    <xf numFmtId="169" fontId="47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30" fillId="0" borderId="27" xfId="0" applyFont="1" applyBorder="1" applyAlignment="1">
      <alignment/>
    </xf>
    <xf numFmtId="0" fontId="31" fillId="0" borderId="8" xfId="0" applyFont="1" applyBorder="1" applyAlignment="1">
      <alignment/>
    </xf>
    <xf numFmtId="0" fontId="32" fillId="0" borderId="0" xfId="0" applyFont="1" applyAlignment="1">
      <alignment/>
    </xf>
    <xf numFmtId="170" fontId="29" fillId="0" borderId="26" xfId="0" applyNumberFormat="1" applyFont="1" applyBorder="1" applyAlignment="1">
      <alignment/>
    </xf>
    <xf numFmtId="0" fontId="65" fillId="0" borderId="5" xfId="0" applyFont="1" applyBorder="1" applyAlignment="1">
      <alignment/>
    </xf>
    <xf numFmtId="170" fontId="65" fillId="0" borderId="6" xfId="0" applyNumberFormat="1" applyFont="1" applyBorder="1" applyAlignment="1">
      <alignment/>
    </xf>
    <xf numFmtId="0" fontId="65" fillId="0" borderId="11" xfId="0" applyFont="1" applyBorder="1" applyAlignment="1">
      <alignment/>
    </xf>
    <xf numFmtId="170" fontId="65" fillId="0" borderId="12" xfId="0" applyNumberFormat="1" applyFont="1" applyBorder="1" applyAlignment="1">
      <alignment/>
    </xf>
    <xf numFmtId="2" fontId="29" fillId="0" borderId="26" xfId="0" applyNumberFormat="1" applyFont="1" applyBorder="1" applyAlignment="1">
      <alignment/>
    </xf>
    <xf numFmtId="0" fontId="45" fillId="0" borderId="0" xfId="0" applyFont="1" applyAlignment="1">
      <alignment/>
    </xf>
    <xf numFmtId="0" fontId="1" fillId="0" borderId="1" xfId="0" applyFont="1" applyBorder="1" applyAlignment="1">
      <alignment/>
    </xf>
    <xf numFmtId="0" fontId="45" fillId="0" borderId="1" xfId="0" applyFont="1" applyBorder="1" applyAlignment="1">
      <alignment/>
    </xf>
    <xf numFmtId="0" fontId="0" fillId="0" borderId="0" xfId="0" applyFill="1" applyBorder="1" applyAlignment="1">
      <alignment/>
    </xf>
    <xf numFmtId="168" fontId="47" fillId="0" borderId="26" xfId="0" applyNumberFormat="1" applyFont="1" applyBorder="1" applyAlignment="1">
      <alignment/>
    </xf>
    <xf numFmtId="170" fontId="5" fillId="0" borderId="0" xfId="0" applyNumberFormat="1" applyFont="1" applyAlignment="1">
      <alignment horizontal="right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ÜbBl1-3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 BWW-tis-Regr.'!#REF!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'3. BWW-tis-Regr.'!#REF!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'3. BWW-tis-Regr.'!#REF!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712320"/>
        <c:axId val="38302017"/>
      </c:scatterChart>
      <c:val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02017"/>
        <c:crosses val="autoZero"/>
        <c:crossBetween val="midCat"/>
        <c:dispUnits/>
      </c:valAx>
      <c:valAx>
        <c:axId val="38302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12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Streudiagramm (Punktewolke) 
</a:t>
            </a:r>
            <a:r>
              <a:rPr lang="en-US" cap="none" sz="1200" b="0" i="0" u="none" baseline="0"/>
              <a:t>mit Regressionsgrade und Prognose</a:t>
            </a:r>
          </a:p>
        </c:rich>
      </c:tx>
      <c:layout>
        <c:manualLayout>
          <c:xMode val="factor"/>
          <c:yMode val="factor"/>
          <c:x val="0.099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 BWW-tis-Regr.'!$C$2</c:f>
              <c:strCache>
                <c:ptCount val="1"/>
                <c:pt idx="0">
                  <c:v>Yi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forward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</c:trendlineLbl>
          </c:trendline>
          <c:xVal>
            <c:numRef>
              <c:f>'3. BWW-tis-Regr.'!$B$3:$B$15</c:f>
              <c:numCache/>
            </c:numRef>
          </c:xVal>
          <c:yVal>
            <c:numRef>
              <c:f>'3. BWW-tis-Regr.'!$C$3:$C$10</c:f>
              <c:numCache/>
            </c:numRef>
          </c:yVal>
          <c:smooth val="0"/>
        </c:ser>
        <c:ser>
          <c:idx val="1"/>
          <c:order val="1"/>
          <c:tx>
            <c:strRef>
              <c:f>'3. BWW-tis-Regr.'!$O$2</c:f>
              <c:strCache>
                <c:ptCount val="1"/>
                <c:pt idx="0">
                  <c:v>Prognose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'3. BWW-tis-Regr.'!$B$3:$B$15</c:f>
              <c:numCache/>
            </c:numRef>
          </c:xVal>
          <c:yVal>
            <c:numRef>
              <c:f>'3. BWW-tis-Regr.'!$O$3:$O$15</c:f>
              <c:numCache/>
            </c:numRef>
          </c:yVal>
          <c:smooth val="0"/>
        </c:ser>
        <c:axId val="9173834"/>
        <c:axId val="15455643"/>
      </c:scatterChart>
      <c:valAx>
        <c:axId val="9173834"/>
        <c:scaling>
          <c:orientation val="minMax"/>
          <c:max val="8"/>
          <c:min val="-4"/>
        </c:scaling>
        <c:axPos val="b"/>
        <c:delete val="0"/>
        <c:numFmt formatCode="General" sourceLinked="1"/>
        <c:majorTickMark val="in"/>
        <c:minorTickMark val="none"/>
        <c:tickLblPos val="nextTo"/>
        <c:crossAx val="15455643"/>
        <c:crosses val="autoZero"/>
        <c:crossBetween val="midCat"/>
        <c:dispUnits/>
      </c:valAx>
      <c:valAx>
        <c:axId val="154556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1738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"/>
          <c:y val="0.58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Streudiagramm (Punktewolke) 
</a:t>
            </a:r>
            <a:r>
              <a:rPr lang="en-US" cap="none" sz="1200" b="0" i="0" u="none" baseline="0"/>
              <a:t>mit Regressionsgrade </a:t>
            </a:r>
            <a:r>
              <a:rPr lang="en-US" cap="none" sz="1200" b="0" i="0" u="none" baseline="0">
                <a:solidFill>
                  <a:srgbClr val="FF00FF"/>
                </a:solidFill>
              </a:rPr>
              <a:t>und Saisonbereinigung</a:t>
            </a:r>
          </a:p>
        </c:rich>
      </c:tx>
      <c:layout>
        <c:manualLayout>
          <c:xMode val="factor"/>
          <c:yMode val="factor"/>
          <c:x val="-0.19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 BWW-tis-Regr.'!$C$2</c:f>
              <c:strCache>
                <c:ptCount val="1"/>
                <c:pt idx="0">
                  <c:v>Yi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/>
            </c:trendlineLbl>
          </c:trendline>
          <c:xVal>
            <c:numRef>
              <c:f>'3. BWW-tis-Regr.'!$B$3:$B$10</c:f>
              <c:numCache/>
            </c:numRef>
          </c:xVal>
          <c:yVal>
            <c:numRef>
              <c:f>'3. BWW-tis-Regr.'!$C$3:$C$10</c:f>
              <c:numCache/>
            </c:numRef>
          </c:yVal>
          <c:smooth val="0"/>
        </c:ser>
        <c:ser>
          <c:idx val="1"/>
          <c:order val="1"/>
          <c:tx>
            <c:strRef>
              <c:f>'3. BWW-tis-Regr.'!$N$2</c:f>
              <c:strCache>
                <c:ptCount val="1"/>
                <c:pt idx="0">
                  <c:v>y~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'3. BWW-tis-Regr.'!$B$3:$B$10</c:f>
              <c:numCache/>
            </c:numRef>
          </c:xVal>
          <c:yVal>
            <c:numRef>
              <c:f>'3. BWW-tis-Regr.'!$N$3:$N$10</c:f>
              <c:numCache/>
            </c:numRef>
          </c:yVal>
          <c:smooth val="0"/>
        </c:ser>
        <c:axId val="4883060"/>
        <c:axId val="43947541"/>
      </c:scatterChart>
      <c:valAx>
        <c:axId val="4883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47541"/>
        <c:crosses val="autoZero"/>
        <c:crossBetween val="midCat"/>
        <c:dispUnits/>
      </c:valAx>
      <c:valAx>
        <c:axId val="439475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30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.5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 BWW-ti-Regr'!#REF!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'3. BWW-ti-Regr'!#REF!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'3. BWW-ti-Regr'!#REF!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983550"/>
        <c:axId val="2981039"/>
      </c:scatterChart>
      <c:val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1039"/>
        <c:crosses val="autoZero"/>
        <c:crossBetween val="midCat"/>
        <c:dispUnits/>
      </c:valAx>
      <c:valAx>
        <c:axId val="2981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83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Streudiagramm (Punktewolke) 
</a:t>
            </a:r>
            <a:r>
              <a:rPr lang="en-US" cap="none" sz="1200" b="0" i="0" u="none" baseline="0"/>
              <a:t>mit Regressionsgrade und Prognose</a:t>
            </a:r>
          </a:p>
        </c:rich>
      </c:tx>
      <c:layout>
        <c:manualLayout>
          <c:xMode val="factor"/>
          <c:yMode val="factor"/>
          <c:x val="0.099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 BWW-ti-Regr'!$C$2</c:f>
              <c:strCache>
                <c:ptCount val="1"/>
                <c:pt idx="0">
                  <c:v>Yi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forward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</c:trendlineLbl>
          </c:trendline>
          <c:xVal>
            <c:numRef>
              <c:f>'3. BWW-ti-Regr'!$B$3:$B$15</c:f>
              <c:numCache/>
            </c:numRef>
          </c:xVal>
          <c:yVal>
            <c:numRef>
              <c:f>'3. BWW-ti-Regr'!$C$3:$C$10</c:f>
              <c:numCache/>
            </c:numRef>
          </c:yVal>
          <c:smooth val="0"/>
        </c:ser>
        <c:ser>
          <c:idx val="1"/>
          <c:order val="1"/>
          <c:tx>
            <c:strRef>
              <c:f>'3. BWW-ti-Regr'!$O$2</c:f>
              <c:strCache>
                <c:ptCount val="1"/>
                <c:pt idx="0">
                  <c:v>Prognose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'3. BWW-ti-Regr'!$B$3:$B$15</c:f>
              <c:numCache/>
            </c:numRef>
          </c:xVal>
          <c:yVal>
            <c:numRef>
              <c:f>'3. BWW-ti-Regr'!$O$3:$O$15</c:f>
              <c:numCache/>
            </c:numRef>
          </c:yVal>
          <c:smooth val="0"/>
        </c:ser>
        <c:axId val="26829352"/>
        <c:axId val="40137577"/>
      </c:scatterChart>
      <c:valAx>
        <c:axId val="26829352"/>
        <c:scaling>
          <c:orientation val="minMax"/>
          <c:max val="12"/>
        </c:scaling>
        <c:axPos val="b"/>
        <c:delete val="0"/>
        <c:numFmt formatCode="General" sourceLinked="1"/>
        <c:majorTickMark val="in"/>
        <c:minorTickMark val="none"/>
        <c:tickLblPos val="nextTo"/>
        <c:crossAx val="40137577"/>
        <c:crosses val="autoZero"/>
        <c:crossBetween val="midCat"/>
        <c:dispUnits/>
      </c:valAx>
      <c:valAx>
        <c:axId val="40137577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crossAx val="268293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275"/>
          <c:y val="0.58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Streudiagramm (Punktewolke) 
</a:t>
            </a:r>
            <a:r>
              <a:rPr lang="en-US" cap="none" sz="1200" b="0" i="0" u="none" baseline="0"/>
              <a:t>mit Regressionsgrade </a:t>
            </a:r>
            <a:r>
              <a:rPr lang="en-US" cap="none" sz="1200" b="0" i="0" u="none" baseline="0">
                <a:solidFill>
                  <a:srgbClr val="FF00FF"/>
                </a:solidFill>
              </a:rPr>
              <a:t>und Saisonbereinigung</a:t>
            </a:r>
          </a:p>
        </c:rich>
      </c:tx>
      <c:layout>
        <c:manualLayout>
          <c:xMode val="factor"/>
          <c:yMode val="factor"/>
          <c:x val="-0.19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 BWW-ti-Regr'!$C$2</c:f>
              <c:strCache>
                <c:ptCount val="1"/>
                <c:pt idx="0">
                  <c:v>Yi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/>
            </c:trendlineLbl>
          </c:trendline>
          <c:xVal>
            <c:numRef>
              <c:f>'3. BWW-ti-Regr'!$B$3:$B$10</c:f>
              <c:numCache/>
            </c:numRef>
          </c:xVal>
          <c:yVal>
            <c:numRef>
              <c:f>'3. BWW-ti-Regr'!$C$3:$C$10</c:f>
              <c:numCache/>
            </c:numRef>
          </c:yVal>
          <c:smooth val="0"/>
        </c:ser>
        <c:ser>
          <c:idx val="1"/>
          <c:order val="1"/>
          <c:tx>
            <c:strRef>
              <c:f>'3. BWW-ti-Regr'!$N$2</c:f>
              <c:strCache>
                <c:ptCount val="1"/>
                <c:pt idx="0">
                  <c:v>y~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'3. BWW-ti-Regr'!$B$3:$B$10</c:f>
              <c:numCache/>
            </c:numRef>
          </c:xVal>
          <c:yVal>
            <c:numRef>
              <c:f>'3. BWW-ti-Regr'!$N$3:$N$10</c:f>
              <c:numCache/>
            </c:numRef>
          </c:yVal>
          <c:smooth val="0"/>
        </c:ser>
        <c:axId val="25693874"/>
        <c:axId val="29918275"/>
      </c:scatterChart>
      <c:valAx>
        <c:axId val="25693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18275"/>
        <c:crosses val="autoZero"/>
        <c:crossBetween val="midCat"/>
        <c:dispUnits/>
      </c:valAx>
      <c:valAx>
        <c:axId val="299182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6938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"/>
          <c:y val="0.5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Summenhäufigkeitsfunktion</a:t>
            </a:r>
          </a:p>
        </c:rich>
      </c:tx>
      <c:layout>
        <c:manualLayout>
          <c:xMode val="factor"/>
          <c:yMode val="factor"/>
          <c:x val="-0.08525"/>
          <c:y val="-0.01825"/>
        </c:manualLayout>
      </c:layout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Summenhäufigkeit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'4 Häufigkeiten'!$E$4:$E$8</c:f>
              <c:numCache/>
            </c:numRef>
          </c:xVal>
          <c:yVal>
            <c:numRef>
              <c:f>'4 Häufigkeiten'!$H$4:$H$8</c:f>
              <c:numCache/>
            </c:numRef>
          </c:yVal>
          <c:smooth val="0"/>
        </c:ser>
        <c:axId val="829020"/>
        <c:axId val="7461181"/>
      </c:scatterChart>
      <c:val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7461181"/>
        <c:crosses val="autoZero"/>
        <c:crossBetween val="midCat"/>
        <c:dispUnits/>
        <c:minorUnit val="5"/>
      </c:valAx>
      <c:valAx>
        <c:axId val="74611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90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Histogramm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 Häufigkeiten'!$B$29</c:f>
              <c:strCache>
                <c:ptCount val="1"/>
                <c:pt idx="0">
                  <c:v>Xi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 Häufigkeiten'!$B$30:$B$69</c:f>
              <c:numCache/>
            </c:numRef>
          </c:val>
        </c:ser>
        <c:gapWidth val="0"/>
        <c:axId val="41766"/>
        <c:axId val="375895"/>
      </c:barChart>
      <c:cat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7</xdr:col>
      <xdr:colOff>209550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3705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28575</xdr:rowOff>
    </xdr:from>
    <xdr:to>
      <xdr:col>9</xdr:col>
      <xdr:colOff>352425</xdr:colOff>
      <xdr:row>34</xdr:row>
      <xdr:rowOff>95250</xdr:rowOff>
    </xdr:to>
    <xdr:graphicFrame>
      <xdr:nvGraphicFramePr>
        <xdr:cNvPr id="2" name="Chart 3"/>
        <xdr:cNvGraphicFramePr/>
      </xdr:nvGraphicFramePr>
      <xdr:xfrm>
        <a:off x="76200" y="4352925"/>
        <a:ext cx="46577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35</xdr:row>
      <xdr:rowOff>28575</xdr:rowOff>
    </xdr:from>
    <xdr:to>
      <xdr:col>9</xdr:col>
      <xdr:colOff>371475</xdr:colOff>
      <xdr:row>48</xdr:row>
      <xdr:rowOff>142875</xdr:rowOff>
    </xdr:to>
    <xdr:graphicFrame>
      <xdr:nvGraphicFramePr>
        <xdr:cNvPr id="3" name="Chart 5"/>
        <xdr:cNvGraphicFramePr/>
      </xdr:nvGraphicFramePr>
      <xdr:xfrm>
        <a:off x="104775" y="6619875"/>
        <a:ext cx="46482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7</xdr:col>
      <xdr:colOff>209550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3705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28575</xdr:rowOff>
    </xdr:from>
    <xdr:to>
      <xdr:col>9</xdr:col>
      <xdr:colOff>352425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76200" y="4352925"/>
        <a:ext cx="46577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35</xdr:row>
      <xdr:rowOff>28575</xdr:rowOff>
    </xdr:from>
    <xdr:to>
      <xdr:col>9</xdr:col>
      <xdr:colOff>371475</xdr:colOff>
      <xdr:row>48</xdr:row>
      <xdr:rowOff>142875</xdr:rowOff>
    </xdr:to>
    <xdr:graphicFrame>
      <xdr:nvGraphicFramePr>
        <xdr:cNvPr id="3" name="Chart 4"/>
        <xdr:cNvGraphicFramePr/>
      </xdr:nvGraphicFramePr>
      <xdr:xfrm>
        <a:off x="104775" y="6619875"/>
        <a:ext cx="46482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10</xdr:row>
      <xdr:rowOff>9525</xdr:rowOff>
    </xdr:from>
    <xdr:to>
      <xdr:col>10</xdr:col>
      <xdr:colOff>819150</xdr:colOff>
      <xdr:row>25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3238500" y="1733550"/>
          <a:ext cx="2781300" cy="2466975"/>
          <a:chOff x="264" y="162"/>
          <a:chExt cx="361" cy="25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264" y="162"/>
          <a:ext cx="361" cy="2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3"/>
          <xdr:cNvSpPr>
            <a:spLocks/>
          </xdr:cNvSpPr>
        </xdr:nvSpPr>
        <xdr:spPr>
          <a:xfrm flipH="1">
            <a:off x="295" y="237"/>
            <a:ext cx="1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467" y="237"/>
            <a:ext cx="0" cy="1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11</xdr:row>
      <xdr:rowOff>19050</xdr:rowOff>
    </xdr:from>
    <xdr:to>
      <xdr:col>6</xdr:col>
      <xdr:colOff>66675</xdr:colOff>
      <xdr:row>25</xdr:row>
      <xdr:rowOff>66675</xdr:rowOff>
    </xdr:to>
    <xdr:graphicFrame>
      <xdr:nvGraphicFramePr>
        <xdr:cNvPr id="5" name="Chart 5"/>
        <xdr:cNvGraphicFramePr/>
      </xdr:nvGraphicFramePr>
      <xdr:xfrm>
        <a:off x="76200" y="1905000"/>
        <a:ext cx="31051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ausurLsg-SoSe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&#220;bungen\Klausur\Klausurideen%20SoSe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UeLoes-Kap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Material_descriptiv_15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midttop\schmidttop_c\Daten\Hochschu\Statistik\Materialien\Material_descriptiv1808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midttop\schmidttop_c\Daten\Hochschu\Texte\Betriebsstatisti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midttop\schmidttop_c\Daten\Hochschu\Statistik\Materialien\UeLoes-Kap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midttop\schmidttop_c\Daten\Hochschu\Statistik\UebBlaetter\Klausur\Klausurideen%20SoSe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midttop\schmidttop_c\Daten\Hochschu\Statistik\Materialien\Material_descriptiv_15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Mittelwerte"/>
      <sheetName val="3. BüMaSho-ti#-Regr."/>
      <sheetName val="3. BüMaSho-ti-Regr."/>
      <sheetName val="5.1 SchätzTest"/>
      <sheetName val="5.2 SchätzTest"/>
      <sheetName val="Diagramm leer"/>
    </sheetNames>
    <sheetDataSet>
      <sheetData sheetId="0">
        <row r="13">
          <cell r="B13">
            <v>53</v>
          </cell>
          <cell r="C13">
            <v>57</v>
          </cell>
          <cell r="K13" t="str">
            <v>Varianzen: </v>
          </cell>
        </row>
        <row r="14">
          <cell r="L14">
            <v>1.3234473899434098</v>
          </cell>
          <cell r="M14">
            <v>1.244748896495913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n (4-1)"/>
      <sheetName val="Noten (4-1) (groß)"/>
      <sheetName val="Noten (4-1) (10er)"/>
      <sheetName val="Aufg 4- 2-5"/>
      <sheetName val="Daten 4-2"/>
      <sheetName val="Aufg 3-5"/>
      <sheetName val="Aufg 3-6"/>
      <sheetName val="Aufg 3-8"/>
      <sheetName val="Aufg 3-5 (2)"/>
      <sheetName val="Aufg. 3-19"/>
      <sheetName val="Aufg. 3-19 (2)"/>
      <sheetName val="Aufg. 3-24"/>
      <sheetName val="RangKorr 3-28"/>
      <sheetName val="Modul1"/>
    </sheetNames>
    <sheetDataSet>
      <sheetData sheetId="0">
        <row r="4">
          <cell r="G4" t="str">
            <v>i</v>
          </cell>
          <cell r="H4" t="str">
            <v>Pkte</v>
          </cell>
          <cell r="I4" t="str">
            <v>Note: </v>
          </cell>
          <cell r="K4" t="str">
            <v>i</v>
          </cell>
          <cell r="L4" t="str">
            <v>Pkte</v>
          </cell>
          <cell r="M4" t="str">
            <v>Note: </v>
          </cell>
        </row>
        <row r="5">
          <cell r="G5">
            <v>1</v>
          </cell>
          <cell r="H5">
            <v>100</v>
          </cell>
          <cell r="I5">
            <v>1</v>
          </cell>
          <cell r="K5">
            <v>1</v>
          </cell>
          <cell r="L5">
            <v>90</v>
          </cell>
          <cell r="M5">
            <v>1</v>
          </cell>
        </row>
        <row r="6">
          <cell r="G6">
            <v>2</v>
          </cell>
          <cell r="H6">
            <v>88</v>
          </cell>
          <cell r="I6">
            <v>2</v>
          </cell>
          <cell r="K6">
            <v>2</v>
          </cell>
          <cell r="L6">
            <v>80</v>
          </cell>
          <cell r="M6">
            <v>2</v>
          </cell>
        </row>
        <row r="7">
          <cell r="G7">
            <v>3</v>
          </cell>
          <cell r="H7">
            <v>71</v>
          </cell>
          <cell r="I7">
            <v>3</v>
          </cell>
          <cell r="K7">
            <v>3</v>
          </cell>
          <cell r="L7">
            <v>70</v>
          </cell>
          <cell r="M7">
            <v>3</v>
          </cell>
        </row>
        <row r="8">
          <cell r="G8">
            <v>4</v>
          </cell>
          <cell r="H8">
            <v>61</v>
          </cell>
          <cell r="I8">
            <v>4</v>
          </cell>
          <cell r="K8">
            <v>4</v>
          </cell>
          <cell r="L8">
            <v>60</v>
          </cell>
          <cell r="M8">
            <v>4</v>
          </cell>
        </row>
        <row r="9">
          <cell r="G9">
            <v>5</v>
          </cell>
          <cell r="H9">
            <v>49</v>
          </cell>
          <cell r="I9">
            <v>5</v>
          </cell>
          <cell r="K9">
            <v>5</v>
          </cell>
          <cell r="L9">
            <v>50</v>
          </cell>
          <cell r="M9">
            <v>4</v>
          </cell>
        </row>
        <row r="10">
          <cell r="G10">
            <v>6</v>
          </cell>
          <cell r="H10">
            <v>48</v>
          </cell>
          <cell r="I10">
            <v>5</v>
          </cell>
          <cell r="K10">
            <v>6</v>
          </cell>
          <cell r="L10">
            <v>8</v>
          </cell>
          <cell r="M10">
            <v>5</v>
          </cell>
        </row>
        <row r="11">
          <cell r="G11">
            <v>7</v>
          </cell>
          <cell r="H11">
            <v>48</v>
          </cell>
          <cell r="I11">
            <v>5</v>
          </cell>
          <cell r="K11">
            <v>7</v>
          </cell>
          <cell r="L11">
            <v>8</v>
          </cell>
          <cell r="M11">
            <v>5</v>
          </cell>
        </row>
        <row r="12">
          <cell r="G12">
            <v>8</v>
          </cell>
          <cell r="H12">
            <v>22</v>
          </cell>
          <cell r="I12">
            <v>5</v>
          </cell>
          <cell r="K12">
            <v>8</v>
          </cell>
          <cell r="L12">
            <v>7</v>
          </cell>
          <cell r="M12">
            <v>5</v>
          </cell>
        </row>
        <row r="13">
          <cell r="G13">
            <v>9</v>
          </cell>
          <cell r="H13">
            <v>11</v>
          </cell>
          <cell r="I13">
            <v>5</v>
          </cell>
          <cell r="K13">
            <v>9</v>
          </cell>
          <cell r="L13">
            <v>6</v>
          </cell>
          <cell r="M13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ste Tabelle"/>
      <sheetName val="Klassierung"/>
      <sheetName val="Größen, fi und Fi"/>
      <sheetName val="Größen, fi und Fi (leer) (2)"/>
      <sheetName val="Größen, fi und Fi (Folie)"/>
      <sheetName val="Mittelwert"/>
      <sheetName val="Mittelwert (leer)"/>
      <sheetName val="Quartile"/>
      <sheetName val="Quartile (2)"/>
      <sheetName val="Quartile (leer)"/>
      <sheetName val="Quartile und StAbw"/>
      <sheetName val="Quartile und StAbw (leer)"/>
      <sheetName val="Schiefe"/>
      <sheetName val="RegrBsp"/>
      <sheetName val="RegrBsp (2)"/>
    </sheetNames>
    <sheetDataSet>
      <sheetData sheetId="7">
        <row r="9">
          <cell r="A9">
            <v>1</v>
          </cell>
          <cell r="C9">
            <v>7</v>
          </cell>
        </row>
        <row r="10">
          <cell r="A10">
            <v>2</v>
          </cell>
          <cell r="B10">
            <v>7</v>
          </cell>
          <cell r="C10">
            <v>9</v>
          </cell>
        </row>
        <row r="11">
          <cell r="A11">
            <v>3</v>
          </cell>
          <cell r="B11">
            <v>11</v>
          </cell>
          <cell r="C11">
            <v>9</v>
          </cell>
        </row>
        <row r="12">
          <cell r="A12">
            <v>4</v>
          </cell>
          <cell r="B12">
            <v>14</v>
          </cell>
          <cell r="C12">
            <v>3</v>
          </cell>
        </row>
        <row r="13">
          <cell r="A13">
            <v>5</v>
          </cell>
          <cell r="B13">
            <v>11</v>
          </cell>
          <cell r="C13">
            <v>6</v>
          </cell>
        </row>
        <row r="14">
          <cell r="A14">
            <v>6</v>
          </cell>
          <cell r="B14">
            <v>7</v>
          </cell>
          <cell r="C14">
            <v>6</v>
          </cell>
        </row>
        <row r="15">
          <cell r="A15">
            <v>7</v>
          </cell>
          <cell r="C15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rste Tabelle"/>
      <sheetName val="Klassierung"/>
      <sheetName val="Größen, fi und Fi"/>
      <sheetName val="Größen, fi und Fi (leer)"/>
      <sheetName val="Größen, fi und Fi (Folie)"/>
      <sheetName val="LKM"/>
      <sheetName val="LKM (2)"/>
      <sheetName val="Mittelwert"/>
      <sheetName val="Mittelwert (leer)"/>
      <sheetName val="Quartile"/>
      <sheetName val="Quartile (halbleer)"/>
      <sheetName val="Quartile (leer)"/>
      <sheetName val="Quartile (2)"/>
      <sheetName val="Schiefe"/>
      <sheetName val="Geomittel"/>
      <sheetName val="Schwankungen"/>
      <sheetName val="StAbw und VC"/>
      <sheetName val="StAbw und VC (2)"/>
      <sheetName val="StAbw und VC (3)"/>
      <sheetName val="StAbw und VC (leer)"/>
      <sheetName val="RegrBsp"/>
      <sheetName val="RegrBsp (2)"/>
      <sheetName val="MehrfachRegression"/>
      <sheetName val="MehrfachRegression (2)"/>
      <sheetName val="Nichtlineare Regression"/>
      <sheetName val="RangKorr"/>
      <sheetName val="Kontingenz(MatSamml)"/>
      <sheetName val="Kontingenz(Vorl)"/>
      <sheetName val="Kontingenz(Extreme)"/>
      <sheetName val="GD"/>
      <sheetName val="Reg"/>
      <sheetName val="Reg (leer)"/>
      <sheetName val="Westerblick GD"/>
      <sheetName val="Westerblick GD (leer)"/>
      <sheetName val="Westerblick KQ"/>
      <sheetName val="Westerblick KQ (leer)"/>
    </sheetNames>
    <sheetDataSet>
      <sheetData sheetId="2">
        <row r="6">
          <cell r="D6">
            <v>160</v>
          </cell>
        </row>
        <row r="7">
          <cell r="A7">
            <v>186</v>
          </cell>
          <cell r="B7">
            <v>157</v>
          </cell>
          <cell r="D7">
            <v>170</v>
          </cell>
        </row>
        <row r="8">
          <cell r="A8">
            <v>164</v>
          </cell>
          <cell r="B8">
            <v>160</v>
          </cell>
          <cell r="D8">
            <v>180</v>
          </cell>
        </row>
        <row r="9">
          <cell r="A9">
            <v>187</v>
          </cell>
          <cell r="B9">
            <v>164</v>
          </cell>
          <cell r="D9">
            <v>190</v>
          </cell>
        </row>
        <row r="10">
          <cell r="A10">
            <v>168</v>
          </cell>
          <cell r="B10">
            <v>196</v>
          </cell>
          <cell r="D10">
            <v>200</v>
          </cell>
        </row>
        <row r="11">
          <cell r="A11">
            <v>190</v>
          </cell>
          <cell r="B11">
            <v>180</v>
          </cell>
        </row>
        <row r="12">
          <cell r="A12">
            <v>178</v>
          </cell>
          <cell r="B12">
            <v>196</v>
          </cell>
        </row>
        <row r="13">
          <cell r="A13">
            <v>195</v>
          </cell>
          <cell r="B13">
            <v>186</v>
          </cell>
        </row>
        <row r="14">
          <cell r="A14">
            <v>172</v>
          </cell>
          <cell r="B14">
            <v>160</v>
          </cell>
        </row>
        <row r="15">
          <cell r="A15">
            <v>163</v>
          </cell>
          <cell r="B15">
            <v>189</v>
          </cell>
        </row>
        <row r="16">
          <cell r="A16">
            <v>183</v>
          </cell>
          <cell r="B16">
            <v>178</v>
          </cell>
        </row>
        <row r="17">
          <cell r="A17">
            <v>180</v>
          </cell>
          <cell r="B17">
            <v>188</v>
          </cell>
        </row>
        <row r="18">
          <cell r="A18">
            <v>180</v>
          </cell>
          <cell r="B18">
            <v>188</v>
          </cell>
        </row>
        <row r="19">
          <cell r="A19">
            <v>196</v>
          </cell>
          <cell r="B19">
            <v>178</v>
          </cell>
        </row>
        <row r="20">
          <cell r="A20">
            <v>186</v>
          </cell>
          <cell r="B20">
            <v>174</v>
          </cell>
        </row>
        <row r="21">
          <cell r="A21">
            <v>182</v>
          </cell>
          <cell r="B21">
            <v>178</v>
          </cell>
        </row>
        <row r="22">
          <cell r="A22">
            <v>161</v>
          </cell>
          <cell r="B22">
            <v>186</v>
          </cell>
        </row>
      </sheetData>
      <sheetData sheetId="9">
        <row r="9">
          <cell r="A9">
            <v>1</v>
          </cell>
          <cell r="C9">
            <v>7</v>
          </cell>
          <cell r="D9">
            <v>13</v>
          </cell>
        </row>
        <row r="10">
          <cell r="A10">
            <v>2</v>
          </cell>
          <cell r="B10">
            <v>7</v>
          </cell>
          <cell r="C10">
            <v>9</v>
          </cell>
          <cell r="D10">
            <v>2</v>
          </cell>
        </row>
        <row r="11">
          <cell r="A11">
            <v>3</v>
          </cell>
          <cell r="B11">
            <v>11</v>
          </cell>
          <cell r="C11">
            <v>9</v>
          </cell>
          <cell r="D11">
            <v>8</v>
          </cell>
        </row>
        <row r="12">
          <cell r="A12">
            <v>4</v>
          </cell>
          <cell r="B12">
            <v>14</v>
          </cell>
          <cell r="C12">
            <v>3</v>
          </cell>
        </row>
        <row r="13">
          <cell r="A13">
            <v>5</v>
          </cell>
          <cell r="B13">
            <v>11</v>
          </cell>
          <cell r="C13">
            <v>6</v>
          </cell>
          <cell r="D13">
            <v>3</v>
          </cell>
        </row>
        <row r="14">
          <cell r="A14">
            <v>6</v>
          </cell>
          <cell r="B14">
            <v>7</v>
          </cell>
          <cell r="C14">
            <v>6</v>
          </cell>
          <cell r="D14">
            <v>24</v>
          </cell>
        </row>
        <row r="15">
          <cell r="A15">
            <v>7</v>
          </cell>
          <cell r="C15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1 + Hinweise"/>
      <sheetName val="Tab2 + Abb3 "/>
      <sheetName val="Tab3,4 + Abb3,4"/>
      <sheetName val="Abb5 SummenHfk"/>
      <sheetName val="Tab5 Mittelwerte"/>
      <sheetName val="Abb6 Streuungsmaße"/>
      <sheetName val="Abb7 Abweichungen"/>
      <sheetName val="Abb8-11+Tab8 Zh+Regr"/>
      <sheetName val="RegrBsp"/>
      <sheetName val="Abb12  3 Regs"/>
      <sheetName val="MehrfachReg AbsatzBsp"/>
      <sheetName val="MehrfachReg Ergebnis"/>
      <sheetName val="Abb13 Zeitreihe"/>
      <sheetName val="Tab10 Indexzahlen"/>
    </sheetNames>
    <sheetDataSet>
      <sheetData sheetId="7">
        <row r="21">
          <cell r="C21">
            <v>10.440860215053764</v>
          </cell>
        </row>
        <row r="22">
          <cell r="C22">
            <v>0.5483870967741935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n (4-1)"/>
      <sheetName val="Noten (4-1) (groß)"/>
      <sheetName val="Noten (4-1) (10er)"/>
      <sheetName val="Aufg 4- 2-5"/>
      <sheetName val="Daten 4-2"/>
      <sheetName val="Aufg 3-5"/>
      <sheetName val="Aufg 3-6"/>
      <sheetName val="Aufg 3-8"/>
      <sheetName val="Aufg 3-5 (2)"/>
      <sheetName val="Aufg. 3-19"/>
      <sheetName val="Aufg. 3-19 (2)"/>
      <sheetName val="Aufg. 3-24"/>
      <sheetName val="RangKorr 3-28"/>
      <sheetName val="Modul1"/>
    </sheetNames>
    <sheetDataSet>
      <sheetData sheetId="0">
        <row r="4">
          <cell r="G4" t="str">
            <v>i</v>
          </cell>
          <cell r="H4" t="str">
            <v>Pkte</v>
          </cell>
          <cell r="I4" t="str">
            <v>Note: </v>
          </cell>
          <cell r="K4" t="str">
            <v>i</v>
          </cell>
          <cell r="L4" t="str">
            <v>Pkte</v>
          </cell>
          <cell r="M4" t="str">
            <v>Note: </v>
          </cell>
        </row>
        <row r="5">
          <cell r="G5">
            <v>1</v>
          </cell>
          <cell r="H5">
            <v>100</v>
          </cell>
          <cell r="I5">
            <v>1</v>
          </cell>
          <cell r="K5">
            <v>1</v>
          </cell>
          <cell r="L5">
            <v>90</v>
          </cell>
          <cell r="M5">
            <v>1</v>
          </cell>
        </row>
        <row r="6">
          <cell r="G6">
            <v>2</v>
          </cell>
          <cell r="H6">
            <v>88</v>
          </cell>
          <cell r="I6">
            <v>2</v>
          </cell>
          <cell r="K6">
            <v>2</v>
          </cell>
          <cell r="L6">
            <v>80</v>
          </cell>
          <cell r="M6">
            <v>2</v>
          </cell>
        </row>
        <row r="7">
          <cell r="G7">
            <v>3</v>
          </cell>
          <cell r="H7">
            <v>71</v>
          </cell>
          <cell r="I7">
            <v>3</v>
          </cell>
          <cell r="K7">
            <v>3</v>
          </cell>
          <cell r="L7">
            <v>70</v>
          </cell>
          <cell r="M7">
            <v>3</v>
          </cell>
        </row>
        <row r="8">
          <cell r="G8">
            <v>4</v>
          </cell>
          <cell r="H8">
            <v>61</v>
          </cell>
          <cell r="I8">
            <v>4</v>
          </cell>
          <cell r="K8">
            <v>4</v>
          </cell>
          <cell r="L8">
            <v>60</v>
          </cell>
          <cell r="M8">
            <v>4</v>
          </cell>
        </row>
        <row r="9">
          <cell r="G9">
            <v>5</v>
          </cell>
          <cell r="H9">
            <v>49</v>
          </cell>
          <cell r="I9">
            <v>5</v>
          </cell>
          <cell r="K9">
            <v>5</v>
          </cell>
          <cell r="L9">
            <v>50</v>
          </cell>
          <cell r="M9">
            <v>4</v>
          </cell>
        </row>
        <row r="10">
          <cell r="G10">
            <v>6</v>
          </cell>
          <cell r="H10">
            <v>48</v>
          </cell>
          <cell r="I10">
            <v>5</v>
          </cell>
          <cell r="K10">
            <v>6</v>
          </cell>
          <cell r="L10">
            <v>8</v>
          </cell>
          <cell r="M10">
            <v>5</v>
          </cell>
        </row>
        <row r="11">
          <cell r="G11">
            <v>7</v>
          </cell>
          <cell r="H11">
            <v>48</v>
          </cell>
          <cell r="I11">
            <v>5</v>
          </cell>
          <cell r="K11">
            <v>7</v>
          </cell>
          <cell r="L11">
            <v>8</v>
          </cell>
          <cell r="M11">
            <v>5</v>
          </cell>
        </row>
        <row r="12">
          <cell r="G12">
            <v>8</v>
          </cell>
          <cell r="H12">
            <v>22</v>
          </cell>
          <cell r="I12">
            <v>5</v>
          </cell>
          <cell r="K12">
            <v>8</v>
          </cell>
          <cell r="L12">
            <v>7</v>
          </cell>
          <cell r="M12">
            <v>5</v>
          </cell>
        </row>
        <row r="13">
          <cell r="G13">
            <v>9</v>
          </cell>
          <cell r="H13">
            <v>11</v>
          </cell>
          <cell r="I13">
            <v>5</v>
          </cell>
          <cell r="K13">
            <v>9</v>
          </cell>
          <cell r="L13">
            <v>6</v>
          </cell>
          <cell r="M13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rste Tabelle"/>
      <sheetName val="Klassierung"/>
      <sheetName val="Größen, fi und Fi"/>
      <sheetName val="Größen, fi und Fi (leer) (2)"/>
      <sheetName val="Größen, fi und Fi (Folie)"/>
      <sheetName val="Mittelwert"/>
      <sheetName val="Mittelwert (leer)"/>
      <sheetName val="Quartile"/>
      <sheetName val="Quartile (2)"/>
      <sheetName val="Quartile (leer)"/>
      <sheetName val="Quartile und StAbw"/>
      <sheetName val="Quartile und StAbw (leer)"/>
      <sheetName val="Schiefe"/>
      <sheetName val="RegrBsp"/>
      <sheetName val="RegrBsp (2)"/>
    </sheetNames>
    <sheetDataSet>
      <sheetData sheetId="7">
        <row r="9">
          <cell r="A9">
            <v>1</v>
          </cell>
          <cell r="C9">
            <v>7</v>
          </cell>
        </row>
        <row r="10">
          <cell r="A10">
            <v>2</v>
          </cell>
          <cell r="B10">
            <v>7</v>
          </cell>
          <cell r="C10">
            <v>9</v>
          </cell>
        </row>
        <row r="11">
          <cell r="A11">
            <v>3</v>
          </cell>
          <cell r="B11">
            <v>11</v>
          </cell>
          <cell r="C11">
            <v>9</v>
          </cell>
        </row>
        <row r="12">
          <cell r="A12">
            <v>4</v>
          </cell>
          <cell r="B12">
            <v>14</v>
          </cell>
          <cell r="C12">
            <v>3</v>
          </cell>
        </row>
        <row r="13">
          <cell r="A13">
            <v>5</v>
          </cell>
          <cell r="B13">
            <v>11</v>
          </cell>
          <cell r="C13">
            <v>6</v>
          </cell>
        </row>
        <row r="14">
          <cell r="A14">
            <v>6</v>
          </cell>
          <cell r="B14">
            <v>7</v>
          </cell>
          <cell r="C14">
            <v>6</v>
          </cell>
        </row>
        <row r="15">
          <cell r="A15">
            <v>7</v>
          </cell>
          <cell r="C1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workbookViewId="0" topLeftCell="A1">
      <selection activeCell="A2" sqref="A2:C11"/>
    </sheetView>
  </sheetViews>
  <sheetFormatPr defaultColWidth="11.421875" defaultRowHeight="12.75"/>
  <cols>
    <col min="1" max="1" width="7.28125" style="0" customWidth="1"/>
    <col min="2" max="3" width="7.8515625" style="0" customWidth="1"/>
    <col min="4" max="4" width="8.421875" style="0" customWidth="1"/>
    <col min="5" max="5" width="7.8515625" style="0" customWidth="1"/>
    <col min="6" max="6" width="8.57421875" style="0" customWidth="1"/>
    <col min="7" max="7" width="7.421875" style="0" customWidth="1"/>
    <col min="8" max="8" width="3.140625" style="0" customWidth="1"/>
    <col min="9" max="9" width="7.28125" style="0" customWidth="1"/>
    <col min="10" max="10" width="6.57421875" style="0" customWidth="1"/>
    <col min="11" max="11" width="7.8515625" style="0" customWidth="1"/>
    <col min="12" max="12" width="8.00390625" style="0" customWidth="1"/>
    <col min="13" max="13" width="7.421875" style="0" customWidth="1"/>
    <col min="14" max="14" width="8.140625" style="0" customWidth="1"/>
    <col min="15" max="15" width="4.8515625" style="0" customWidth="1"/>
  </cols>
  <sheetData>
    <row r="1" spans="1:14" ht="23.25">
      <c r="A1" s="1" t="s">
        <v>55</v>
      </c>
      <c r="J1" s="46" t="s">
        <v>12</v>
      </c>
      <c r="N1" s="50"/>
    </row>
    <row r="2" spans="1:15" ht="20.25">
      <c r="A2" s="2" t="s">
        <v>13</v>
      </c>
      <c r="B2" s="2" t="s">
        <v>26</v>
      </c>
      <c r="C2" s="2" t="s">
        <v>0</v>
      </c>
      <c r="D2" s="2" t="s">
        <v>27</v>
      </c>
      <c r="E2" s="51" t="s">
        <v>28</v>
      </c>
      <c r="F2" s="2" t="s">
        <v>14</v>
      </c>
      <c r="G2" s="3" t="s">
        <v>1</v>
      </c>
      <c r="H2" s="2"/>
      <c r="J2" s="52" t="s">
        <v>10</v>
      </c>
      <c r="K2" s="53" t="s">
        <v>11</v>
      </c>
      <c r="L2" s="53" t="s">
        <v>15</v>
      </c>
      <c r="M2" s="54" t="s">
        <v>16</v>
      </c>
      <c r="N2" s="55" t="s">
        <v>17</v>
      </c>
      <c r="O2" s="101" t="s">
        <v>29</v>
      </c>
    </row>
    <row r="3" spans="1:15" ht="15">
      <c r="A3" s="4">
        <v>1</v>
      </c>
      <c r="B3" s="56">
        <f aca="true" t="shared" si="0" ref="B3:B10">A3-$A$14</f>
        <v>-3.5</v>
      </c>
      <c r="C3" s="5">
        <v>12</v>
      </c>
      <c r="D3" s="4">
        <f aca="true" t="shared" si="1" ref="D3:E10">B3^2</f>
        <v>12.25</v>
      </c>
      <c r="E3" s="57">
        <f t="shared" si="1"/>
        <v>144</v>
      </c>
      <c r="F3" s="4">
        <f aca="true" t="shared" si="2" ref="F3:F10">B3*C3</f>
        <v>-42</v>
      </c>
      <c r="G3" s="42">
        <f aca="true" t="shared" si="3" ref="G3:G10">$F$16+$F$17*B3</f>
        <v>12</v>
      </c>
      <c r="H3" s="6"/>
      <c r="J3" s="58">
        <f>C3-G3</f>
        <v>0</v>
      </c>
      <c r="K3" s="59"/>
      <c r="L3" s="59"/>
      <c r="M3" s="60"/>
      <c r="N3" s="61">
        <f>C3-$J$12</f>
        <v>11.214285714285715</v>
      </c>
      <c r="O3" s="102"/>
    </row>
    <row r="4" spans="1:15" ht="15">
      <c r="A4" s="4">
        <v>2</v>
      </c>
      <c r="B4" s="56">
        <f t="shared" si="0"/>
        <v>-2.5</v>
      </c>
      <c r="C4" s="5">
        <v>13</v>
      </c>
      <c r="D4" s="4">
        <f t="shared" si="1"/>
        <v>6.25</v>
      </c>
      <c r="E4" s="57">
        <f t="shared" si="1"/>
        <v>169</v>
      </c>
      <c r="F4" s="4">
        <f t="shared" si="2"/>
        <v>-32.5</v>
      </c>
      <c r="G4" s="42">
        <f t="shared" si="3"/>
        <v>12.857142857142858</v>
      </c>
      <c r="H4" s="6"/>
      <c r="J4" s="62"/>
      <c r="K4" s="63">
        <f>C4-G4</f>
        <v>0.14285714285714235</v>
      </c>
      <c r="L4" s="59"/>
      <c r="M4" s="60"/>
      <c r="N4" s="61">
        <f>C4-$K$12</f>
        <v>13.571428571428571</v>
      </c>
      <c r="O4" s="102"/>
    </row>
    <row r="5" spans="1:15" ht="15">
      <c r="A5" s="7">
        <v>3</v>
      </c>
      <c r="B5" s="56">
        <f t="shared" si="0"/>
        <v>-1.5</v>
      </c>
      <c r="C5" s="5">
        <v>11</v>
      </c>
      <c r="D5" s="4">
        <f t="shared" si="1"/>
        <v>2.25</v>
      </c>
      <c r="E5" s="57">
        <f t="shared" si="1"/>
        <v>121</v>
      </c>
      <c r="F5" s="4">
        <f t="shared" si="2"/>
        <v>-16.5</v>
      </c>
      <c r="G5" s="42">
        <f t="shared" si="3"/>
        <v>13.714285714285715</v>
      </c>
      <c r="H5" s="6"/>
      <c r="J5" s="62"/>
      <c r="K5" s="59"/>
      <c r="L5" s="63">
        <f>C5-G5</f>
        <v>-2.7142857142857153</v>
      </c>
      <c r="M5" s="60"/>
      <c r="N5" s="61">
        <f>C5-$L$12</f>
        <v>13.928571428571429</v>
      </c>
      <c r="O5" s="102"/>
    </row>
    <row r="6" spans="1:15" ht="15">
      <c r="A6" s="4">
        <v>4</v>
      </c>
      <c r="B6" s="56">
        <f t="shared" si="0"/>
        <v>-0.5</v>
      </c>
      <c r="C6" s="5">
        <v>18</v>
      </c>
      <c r="D6" s="4">
        <f t="shared" si="1"/>
        <v>0.25</v>
      </c>
      <c r="E6" s="57">
        <f t="shared" si="1"/>
        <v>324</v>
      </c>
      <c r="F6" s="4">
        <f t="shared" si="2"/>
        <v>-9</v>
      </c>
      <c r="G6" s="42">
        <f t="shared" si="3"/>
        <v>14.571428571428571</v>
      </c>
      <c r="H6" s="6"/>
      <c r="J6" s="62"/>
      <c r="K6" s="59"/>
      <c r="L6" s="59"/>
      <c r="M6" s="64">
        <f>C6-G6</f>
        <v>3.428571428571429</v>
      </c>
      <c r="N6" s="61">
        <f>C6-$M$12</f>
        <v>15.285714285714285</v>
      </c>
      <c r="O6" s="102"/>
    </row>
    <row r="7" spans="1:15" ht="15">
      <c r="A7" s="4">
        <v>5</v>
      </c>
      <c r="B7" s="56">
        <f t="shared" si="0"/>
        <v>0.5</v>
      </c>
      <c r="C7" s="5">
        <v>17</v>
      </c>
      <c r="D7" s="4">
        <f t="shared" si="1"/>
        <v>0.25</v>
      </c>
      <c r="E7" s="57">
        <f t="shared" si="1"/>
        <v>289</v>
      </c>
      <c r="F7" s="4">
        <f t="shared" si="2"/>
        <v>8.5</v>
      </c>
      <c r="G7" s="42">
        <f t="shared" si="3"/>
        <v>15.428571428571429</v>
      </c>
      <c r="H7" s="6"/>
      <c r="J7" s="58">
        <f>C7-G7</f>
        <v>1.5714285714285712</v>
      </c>
      <c r="K7" s="59"/>
      <c r="L7" s="59"/>
      <c r="M7" s="60"/>
      <c r="N7" s="61">
        <f>C7-$J$12</f>
        <v>16.214285714285715</v>
      </c>
      <c r="O7" s="102"/>
    </row>
    <row r="8" spans="1:15" ht="15">
      <c r="A8" s="7">
        <v>6</v>
      </c>
      <c r="B8" s="56">
        <f t="shared" si="0"/>
        <v>1.5</v>
      </c>
      <c r="C8" s="5">
        <v>15</v>
      </c>
      <c r="D8" s="4">
        <f t="shared" si="1"/>
        <v>2.25</v>
      </c>
      <c r="E8" s="57">
        <f t="shared" si="1"/>
        <v>225</v>
      </c>
      <c r="F8" s="4">
        <f t="shared" si="2"/>
        <v>22.5</v>
      </c>
      <c r="G8" s="42">
        <f t="shared" si="3"/>
        <v>16.285714285714285</v>
      </c>
      <c r="H8" s="6"/>
      <c r="J8" s="62"/>
      <c r="K8" s="63">
        <f>C8-G8</f>
        <v>-1.2857142857142847</v>
      </c>
      <c r="L8" s="59"/>
      <c r="M8" s="60"/>
      <c r="N8" s="61">
        <f>C8-$K$12</f>
        <v>15.571428571428571</v>
      </c>
      <c r="O8" s="102"/>
    </row>
    <row r="9" spans="1:15" ht="15">
      <c r="A9" s="4">
        <v>7</v>
      </c>
      <c r="B9" s="56">
        <f t="shared" si="0"/>
        <v>2.5</v>
      </c>
      <c r="C9" s="5">
        <v>14</v>
      </c>
      <c r="D9" s="4">
        <f t="shared" si="1"/>
        <v>6.25</v>
      </c>
      <c r="E9" s="57">
        <f t="shared" si="1"/>
        <v>196</v>
      </c>
      <c r="F9" s="4">
        <f t="shared" si="2"/>
        <v>35</v>
      </c>
      <c r="G9" s="42">
        <f t="shared" si="3"/>
        <v>17.142857142857142</v>
      </c>
      <c r="H9" s="6"/>
      <c r="J9" s="62"/>
      <c r="K9" s="59"/>
      <c r="L9" s="63">
        <f>C9-G9</f>
        <v>-3.1428571428571423</v>
      </c>
      <c r="M9" s="60"/>
      <c r="N9" s="61">
        <f>C9-$L$12</f>
        <v>16.92857142857143</v>
      </c>
      <c r="O9" s="102"/>
    </row>
    <row r="10" spans="1:15" ht="15">
      <c r="A10" s="4">
        <v>8</v>
      </c>
      <c r="B10" s="56">
        <f t="shared" si="0"/>
        <v>3.5</v>
      </c>
      <c r="C10" s="5">
        <v>20</v>
      </c>
      <c r="D10" s="4">
        <f t="shared" si="1"/>
        <v>12.25</v>
      </c>
      <c r="E10" s="57">
        <f t="shared" si="1"/>
        <v>400</v>
      </c>
      <c r="F10" s="4">
        <f t="shared" si="2"/>
        <v>70</v>
      </c>
      <c r="G10" s="42">
        <f t="shared" si="3"/>
        <v>18</v>
      </c>
      <c r="H10" s="6"/>
      <c r="J10" s="62"/>
      <c r="K10" s="59"/>
      <c r="L10" s="59"/>
      <c r="M10" s="64">
        <f>C10-G10</f>
        <v>2</v>
      </c>
      <c r="N10" s="61">
        <f>C10-$M$12</f>
        <v>17.285714285714285</v>
      </c>
      <c r="O10" s="102"/>
    </row>
    <row r="11" spans="1:15" s="11" customFormat="1" ht="18.75" thickBot="1">
      <c r="A11" s="8"/>
      <c r="B11" s="8">
        <f aca="true" t="shared" si="4" ref="B11:G11">SUM(B3:B10)</f>
        <v>0</v>
      </c>
      <c r="C11" s="8">
        <f t="shared" si="4"/>
        <v>120</v>
      </c>
      <c r="D11" s="65">
        <f t="shared" si="4"/>
        <v>42</v>
      </c>
      <c r="E11" s="66">
        <f t="shared" si="4"/>
        <v>1868</v>
      </c>
      <c r="F11" s="65">
        <f t="shared" si="4"/>
        <v>36</v>
      </c>
      <c r="G11" s="67">
        <f t="shared" si="4"/>
        <v>120</v>
      </c>
      <c r="H11" s="9"/>
      <c r="I11" s="10" t="s">
        <v>18</v>
      </c>
      <c r="J11" s="68">
        <f>SUM(J3:J10)</f>
        <v>1.5714285714285712</v>
      </c>
      <c r="K11" s="69">
        <f>SUM(K3:K10)</f>
        <v>-1.1428571428571423</v>
      </c>
      <c r="L11" s="69">
        <f>SUM(L3:L10)</f>
        <v>-5.857142857142858</v>
      </c>
      <c r="M11" s="70">
        <f>SUM(M3:M10)</f>
        <v>5.428571428571429</v>
      </c>
      <c r="O11" s="103"/>
    </row>
    <row r="12" spans="2:15" ht="16.5" thickBot="1">
      <c r="B12" s="105">
        <f>B10+1</f>
        <v>4.5</v>
      </c>
      <c r="C12" s="12"/>
      <c r="D12" s="71"/>
      <c r="E12" s="72"/>
      <c r="F12" s="73"/>
      <c r="G12" s="74"/>
      <c r="H12" s="75"/>
      <c r="I12" s="76" t="s">
        <v>19</v>
      </c>
      <c r="J12" s="93">
        <f>J11/2</f>
        <v>0.7857142857142856</v>
      </c>
      <c r="K12" s="93">
        <f>K11/2</f>
        <v>-0.5714285714285712</v>
      </c>
      <c r="L12" s="93">
        <f>L11/2</f>
        <v>-2.928571428571429</v>
      </c>
      <c r="M12" s="94">
        <f>M11/2</f>
        <v>2.7142857142857144</v>
      </c>
      <c r="O12" s="104">
        <f>N17</f>
        <v>19.642857142857142</v>
      </c>
    </row>
    <row r="13" spans="1:15" ht="16.5" thickBot="1">
      <c r="A13" s="31" t="s">
        <v>20</v>
      </c>
      <c r="B13" s="106">
        <f>B12+1</f>
        <v>5.5</v>
      </c>
      <c r="C13" s="12"/>
      <c r="D13" s="13"/>
      <c r="E13" s="14"/>
      <c r="F13" s="15"/>
      <c r="G13" s="16"/>
      <c r="H13" s="12"/>
      <c r="I13" s="17"/>
      <c r="J13" s="92">
        <f>J12</f>
        <v>0.7857142857142856</v>
      </c>
      <c r="K13" s="92">
        <f>K12</f>
        <v>-0.5714285714285712</v>
      </c>
      <c r="L13" s="92">
        <f>L12</f>
        <v>-2.928571428571429</v>
      </c>
      <c r="M13" s="92">
        <f>M12</f>
        <v>2.7142857142857144</v>
      </c>
      <c r="N13" s="77"/>
      <c r="O13" s="104">
        <f>N18</f>
        <v>19.142857142857146</v>
      </c>
    </row>
    <row r="14" spans="1:15" ht="16.5" thickBot="1">
      <c r="A14" s="89">
        <f>AVERAGE(A3:A10)</f>
        <v>4.5</v>
      </c>
      <c r="B14" s="106">
        <f>B13+1</f>
        <v>6.5</v>
      </c>
      <c r="C14" s="13"/>
      <c r="D14" s="39" t="s">
        <v>2</v>
      </c>
      <c r="E14" s="95"/>
      <c r="F14" s="96"/>
      <c r="G14" s="15"/>
      <c r="H14" s="19"/>
      <c r="O14" s="104">
        <f>N19</f>
        <v>17.64285714285714</v>
      </c>
    </row>
    <row r="15" spans="2:15" ht="15" customHeight="1">
      <c r="B15" s="106">
        <f>B14+1</f>
        <v>7.5</v>
      </c>
      <c r="C15" s="24"/>
      <c r="D15" s="97"/>
      <c r="E15" s="36" t="s">
        <v>4</v>
      </c>
      <c r="F15" s="98">
        <v>8</v>
      </c>
      <c r="G15" s="25" t="s">
        <v>5</v>
      </c>
      <c r="H15" s="15"/>
      <c r="I15" s="12"/>
      <c r="K15" s="20"/>
      <c r="L15" s="18"/>
      <c r="M15" s="21" t="s">
        <v>21</v>
      </c>
      <c r="N15" s="78"/>
      <c r="O15" s="104">
        <f>N20</f>
        <v>24.142857142857142</v>
      </c>
    </row>
    <row r="16" spans="1:14" ht="17.25" customHeight="1">
      <c r="A16" s="22" t="s">
        <v>3</v>
      </c>
      <c r="B16" s="23"/>
      <c r="C16" s="24"/>
      <c r="D16" s="97"/>
      <c r="E16" s="37" t="s">
        <v>6</v>
      </c>
      <c r="F16" s="99">
        <f>G16/I16</f>
        <v>15</v>
      </c>
      <c r="G16" s="30">
        <f>(D11*C11-B11*F11)</f>
        <v>5040</v>
      </c>
      <c r="H16" s="13" t="s">
        <v>7</v>
      </c>
      <c r="I16" s="31">
        <f>F15*D11-B11^2</f>
        <v>336</v>
      </c>
      <c r="K16" s="26" t="s">
        <v>22</v>
      </c>
      <c r="L16" s="27" t="s">
        <v>1</v>
      </c>
      <c r="M16" s="79" t="s">
        <v>23</v>
      </c>
      <c r="N16" s="88"/>
    </row>
    <row r="17" spans="1:14" ht="15.75" customHeight="1" thickBot="1">
      <c r="A17" s="28" t="s">
        <v>24</v>
      </c>
      <c r="B17" s="29">
        <f>AVERAGE(B3:B10)</f>
        <v>0</v>
      </c>
      <c r="C17" s="34"/>
      <c r="D17" s="100"/>
      <c r="E17" s="38" t="s">
        <v>8</v>
      </c>
      <c r="F17" s="109">
        <f>G17/I17</f>
        <v>0.8571428571428571</v>
      </c>
      <c r="G17" s="30">
        <f>F15*F11-B11*C11</f>
        <v>288</v>
      </c>
      <c r="H17" s="13" t="s">
        <v>7</v>
      </c>
      <c r="I17" s="31">
        <f>I16</f>
        <v>336</v>
      </c>
      <c r="K17" s="81">
        <f>B10+1</f>
        <v>4.5</v>
      </c>
      <c r="L17" s="82">
        <f>$F$16+$F$17*K17</f>
        <v>18.857142857142858</v>
      </c>
      <c r="M17" s="90">
        <f>J12</f>
        <v>0.7857142857142856</v>
      </c>
      <c r="N17" s="107">
        <f>L17+M17</f>
        <v>19.642857142857142</v>
      </c>
    </row>
    <row r="18" spans="1:14" ht="15.75" customHeight="1">
      <c r="A18" s="32" t="s">
        <v>25</v>
      </c>
      <c r="B18" s="33">
        <f>AVERAGE(C3:C10)</f>
        <v>15</v>
      </c>
      <c r="C18" s="34"/>
      <c r="D18" s="34"/>
      <c r="E18" s="80"/>
      <c r="F18" s="87"/>
      <c r="G18" s="30"/>
      <c r="H18" s="13"/>
      <c r="I18" s="31"/>
      <c r="K18" s="81">
        <f>K17+1</f>
        <v>5.5</v>
      </c>
      <c r="L18" s="82">
        <f>$F$16+$F$17*K18</f>
        <v>19.714285714285715</v>
      </c>
      <c r="M18" s="90">
        <f>K12</f>
        <v>-0.5714285714285712</v>
      </c>
      <c r="N18" s="107">
        <f>L18+M18</f>
        <v>19.142857142857146</v>
      </c>
    </row>
    <row r="19" spans="1:14" ht="15.75" customHeight="1">
      <c r="A19" s="85"/>
      <c r="B19" s="86"/>
      <c r="C19" s="34"/>
      <c r="D19" s="34"/>
      <c r="E19" s="80"/>
      <c r="F19" s="87"/>
      <c r="G19" s="30"/>
      <c r="H19" s="13"/>
      <c r="I19" s="31"/>
      <c r="K19" s="81">
        <f>K18+1</f>
        <v>6.5</v>
      </c>
      <c r="L19" s="82">
        <f>$F$16+$F$17*K19</f>
        <v>20.57142857142857</v>
      </c>
      <c r="M19" s="90">
        <f>L12</f>
        <v>-2.928571428571429</v>
      </c>
      <c r="N19" s="107">
        <f>L19+M19</f>
        <v>17.64285714285714</v>
      </c>
    </row>
    <row r="20" spans="1:14" ht="16.5" thickBot="1">
      <c r="A20" s="34"/>
      <c r="B20" s="34"/>
      <c r="D20" s="12"/>
      <c r="E20" s="12"/>
      <c r="F20" s="12"/>
      <c r="G20" s="12"/>
      <c r="H20" s="12"/>
      <c r="K20" s="83">
        <f>K19+1</f>
        <v>7.5</v>
      </c>
      <c r="L20" s="84">
        <f>$F$16+$F$17*K20</f>
        <v>21.428571428571427</v>
      </c>
      <c r="M20" s="91">
        <f>M12</f>
        <v>2.7142857142857144</v>
      </c>
      <c r="N20" s="108">
        <f>L20+M20</f>
        <v>24.142857142857142</v>
      </c>
    </row>
    <row r="21" ht="12.75">
      <c r="A21" s="35"/>
    </row>
  </sheetData>
  <printOptions/>
  <pageMargins left="0.75" right="0.75" top="0.4" bottom="0.54" header="0.32" footer="0.3"/>
  <pageSetup horizontalDpi="600" verticalDpi="600" orientation="landscape" paperSize="9" scale="115" r:id="rId4"/>
  <headerFooter alignWithMargins="0">
    <oddFooter>&amp;LPS: &amp;F; &amp;A&amp;CSeite &amp;P (von &amp;N)&amp;R&amp;D; &amp;T</oddFooter>
  </headerFooter>
  <drawing r:id="rId3"/>
  <legacyDrawing r:id="rId2"/>
  <oleObjects>
    <oleObject progId="Equation.3" shapeId="3415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7.28125" style="0" customWidth="1"/>
    <col min="2" max="3" width="7.8515625" style="0" customWidth="1"/>
    <col min="4" max="4" width="8.421875" style="0" customWidth="1"/>
    <col min="5" max="5" width="7.8515625" style="0" customWidth="1"/>
    <col min="6" max="6" width="8.57421875" style="0" customWidth="1"/>
    <col min="7" max="7" width="7.421875" style="0" customWidth="1"/>
    <col min="8" max="8" width="3.140625" style="0" customWidth="1"/>
    <col min="9" max="9" width="7.28125" style="0" customWidth="1"/>
    <col min="10" max="10" width="6.57421875" style="0" customWidth="1"/>
    <col min="11" max="11" width="7.8515625" style="0" customWidth="1"/>
    <col min="12" max="12" width="8.00390625" style="0" customWidth="1"/>
    <col min="13" max="13" width="7.421875" style="0" customWidth="1"/>
    <col min="14" max="14" width="8.140625" style="0" customWidth="1"/>
    <col min="15" max="15" width="4.8515625" style="0" customWidth="1"/>
  </cols>
  <sheetData>
    <row r="1" spans="1:14" ht="23.25">
      <c r="A1" s="1" t="s">
        <v>56</v>
      </c>
      <c r="J1" s="46" t="s">
        <v>12</v>
      </c>
      <c r="N1" s="50"/>
    </row>
    <row r="2" spans="1:15" ht="20.25">
      <c r="A2" s="2" t="s">
        <v>13</v>
      </c>
      <c r="B2" s="2" t="s">
        <v>26</v>
      </c>
      <c r="C2" s="2" t="s">
        <v>0</v>
      </c>
      <c r="D2" s="2" t="s">
        <v>27</v>
      </c>
      <c r="E2" s="51" t="s">
        <v>28</v>
      </c>
      <c r="F2" s="2" t="s">
        <v>14</v>
      </c>
      <c r="G2" s="3" t="s">
        <v>1</v>
      </c>
      <c r="H2" s="2"/>
      <c r="J2" s="52" t="s">
        <v>10</v>
      </c>
      <c r="K2" s="53" t="s">
        <v>11</v>
      </c>
      <c r="L2" s="53" t="s">
        <v>15</v>
      </c>
      <c r="M2" s="54" t="s">
        <v>16</v>
      </c>
      <c r="N2" s="55" t="s">
        <v>17</v>
      </c>
      <c r="O2" s="101" t="s">
        <v>29</v>
      </c>
    </row>
    <row r="3" spans="1:15" ht="15">
      <c r="A3" s="4">
        <v>1</v>
      </c>
      <c r="B3" s="5">
        <v>1</v>
      </c>
      <c r="C3" s="5">
        <v>12</v>
      </c>
      <c r="D3" s="4">
        <f aca="true" t="shared" si="0" ref="D3:E10">B3^2</f>
        <v>1</v>
      </c>
      <c r="E3" s="57">
        <f t="shared" si="0"/>
        <v>144</v>
      </c>
      <c r="F3" s="4">
        <f aca="true" t="shared" si="1" ref="F3:F10">B3*C3</f>
        <v>12</v>
      </c>
      <c r="G3" s="42">
        <f aca="true" t="shared" si="2" ref="G3:G10">$F$16+$F$17*B3</f>
        <v>12</v>
      </c>
      <c r="H3" s="6"/>
      <c r="J3" s="58">
        <f>C3-G3</f>
        <v>0</v>
      </c>
      <c r="K3" s="59"/>
      <c r="L3" s="59"/>
      <c r="M3" s="60"/>
      <c r="N3" s="61">
        <f>C3-$J$12</f>
        <v>11.214285714285714</v>
      </c>
      <c r="O3" s="102"/>
    </row>
    <row r="4" spans="1:15" ht="15">
      <c r="A4" s="4">
        <v>2</v>
      </c>
      <c r="B4" s="5">
        <v>2</v>
      </c>
      <c r="C4" s="5">
        <v>13</v>
      </c>
      <c r="D4" s="4">
        <f t="shared" si="0"/>
        <v>4</v>
      </c>
      <c r="E4" s="57">
        <f t="shared" si="0"/>
        <v>169</v>
      </c>
      <c r="F4" s="4">
        <f t="shared" si="1"/>
        <v>26</v>
      </c>
      <c r="G4" s="42">
        <f t="shared" si="2"/>
        <v>12.857142857142856</v>
      </c>
      <c r="H4" s="6"/>
      <c r="J4" s="62"/>
      <c r="K4" s="63">
        <f>C4-G4</f>
        <v>0.14285714285714413</v>
      </c>
      <c r="L4" s="59"/>
      <c r="M4" s="60"/>
      <c r="N4" s="61">
        <f>C4-$K$12</f>
        <v>13.57142857142857</v>
      </c>
      <c r="O4" s="102"/>
    </row>
    <row r="5" spans="1:15" ht="15">
      <c r="A5" s="7">
        <v>3</v>
      </c>
      <c r="B5" s="5">
        <v>3</v>
      </c>
      <c r="C5" s="5">
        <v>11</v>
      </c>
      <c r="D5" s="4">
        <f t="shared" si="0"/>
        <v>9</v>
      </c>
      <c r="E5" s="57">
        <f t="shared" si="0"/>
        <v>121</v>
      </c>
      <c r="F5" s="4">
        <f t="shared" si="1"/>
        <v>33</v>
      </c>
      <c r="G5" s="42">
        <f t="shared" si="2"/>
        <v>13.714285714285714</v>
      </c>
      <c r="H5" s="6"/>
      <c r="J5" s="62"/>
      <c r="K5" s="59"/>
      <c r="L5" s="63">
        <f>C5-G5</f>
        <v>-2.7142857142857135</v>
      </c>
      <c r="M5" s="60"/>
      <c r="N5" s="61">
        <f>C5-$L$12</f>
        <v>13.928571428571427</v>
      </c>
      <c r="O5" s="102"/>
    </row>
    <row r="6" spans="1:15" ht="15">
      <c r="A6" s="4">
        <v>4</v>
      </c>
      <c r="B6" s="5">
        <v>4</v>
      </c>
      <c r="C6" s="5">
        <v>18</v>
      </c>
      <c r="D6" s="4">
        <f t="shared" si="0"/>
        <v>16</v>
      </c>
      <c r="E6" s="57">
        <f t="shared" si="0"/>
        <v>324</v>
      </c>
      <c r="F6" s="4">
        <f t="shared" si="1"/>
        <v>72</v>
      </c>
      <c r="G6" s="42">
        <f t="shared" si="2"/>
        <v>14.571428571428571</v>
      </c>
      <c r="H6" s="6"/>
      <c r="J6" s="62"/>
      <c r="K6" s="59"/>
      <c r="L6" s="59"/>
      <c r="M6" s="64">
        <f>C6-G6</f>
        <v>3.428571428571429</v>
      </c>
      <c r="N6" s="61">
        <f>C6-$M$12</f>
        <v>15.285714285714285</v>
      </c>
      <c r="O6" s="102"/>
    </row>
    <row r="7" spans="1:15" ht="15">
      <c r="A7" s="4">
        <v>5</v>
      </c>
      <c r="B7" s="5">
        <v>5</v>
      </c>
      <c r="C7" s="5">
        <v>17</v>
      </c>
      <c r="D7" s="4">
        <f t="shared" si="0"/>
        <v>25</v>
      </c>
      <c r="E7" s="57">
        <f t="shared" si="0"/>
        <v>289</v>
      </c>
      <c r="F7" s="4">
        <f t="shared" si="1"/>
        <v>85</v>
      </c>
      <c r="G7" s="42">
        <f t="shared" si="2"/>
        <v>15.428571428571427</v>
      </c>
      <c r="H7" s="6"/>
      <c r="J7" s="58">
        <f>C7-G7</f>
        <v>1.571428571428573</v>
      </c>
      <c r="K7" s="59"/>
      <c r="L7" s="59"/>
      <c r="M7" s="60"/>
      <c r="N7" s="61">
        <f>C7-$J$12</f>
        <v>16.214285714285715</v>
      </c>
      <c r="O7" s="102"/>
    </row>
    <row r="8" spans="1:15" ht="15">
      <c r="A8" s="7">
        <v>6</v>
      </c>
      <c r="B8" s="5">
        <v>6</v>
      </c>
      <c r="C8" s="5">
        <v>15</v>
      </c>
      <c r="D8" s="4">
        <f t="shared" si="0"/>
        <v>36</v>
      </c>
      <c r="E8" s="57">
        <f t="shared" si="0"/>
        <v>225</v>
      </c>
      <c r="F8" s="4">
        <f t="shared" si="1"/>
        <v>90</v>
      </c>
      <c r="G8" s="42">
        <f t="shared" si="2"/>
        <v>16.285714285714285</v>
      </c>
      <c r="H8" s="6"/>
      <c r="J8" s="62"/>
      <c r="K8" s="63">
        <f>C8-G8</f>
        <v>-1.2857142857142847</v>
      </c>
      <c r="L8" s="59"/>
      <c r="M8" s="60"/>
      <c r="N8" s="61">
        <f>C8-$K$12</f>
        <v>15.57142857142857</v>
      </c>
      <c r="O8" s="102"/>
    </row>
    <row r="9" spans="1:15" ht="15">
      <c r="A9" s="4">
        <v>7</v>
      </c>
      <c r="B9" s="5">
        <v>7</v>
      </c>
      <c r="C9" s="5">
        <v>14</v>
      </c>
      <c r="D9" s="4">
        <f t="shared" si="0"/>
        <v>49</v>
      </c>
      <c r="E9" s="57">
        <f t="shared" si="0"/>
        <v>196</v>
      </c>
      <c r="F9" s="4">
        <f t="shared" si="1"/>
        <v>98</v>
      </c>
      <c r="G9" s="42">
        <f t="shared" si="2"/>
        <v>17.142857142857142</v>
      </c>
      <c r="H9" s="6"/>
      <c r="J9" s="62"/>
      <c r="K9" s="59"/>
      <c r="L9" s="63">
        <f>C9-G9</f>
        <v>-3.1428571428571423</v>
      </c>
      <c r="M9" s="60"/>
      <c r="N9" s="61">
        <f>C9-$L$12</f>
        <v>16.928571428571427</v>
      </c>
      <c r="O9" s="102"/>
    </row>
    <row r="10" spans="1:15" ht="15">
      <c r="A10" s="4">
        <v>8</v>
      </c>
      <c r="B10" s="5">
        <v>8</v>
      </c>
      <c r="C10" s="5">
        <v>20</v>
      </c>
      <c r="D10" s="4">
        <f t="shared" si="0"/>
        <v>64</v>
      </c>
      <c r="E10" s="57">
        <f t="shared" si="0"/>
        <v>400</v>
      </c>
      <c r="F10" s="4">
        <f t="shared" si="1"/>
        <v>160</v>
      </c>
      <c r="G10" s="42">
        <f t="shared" si="2"/>
        <v>18</v>
      </c>
      <c r="H10" s="6"/>
      <c r="J10" s="62"/>
      <c r="K10" s="59"/>
      <c r="L10" s="59"/>
      <c r="M10" s="64">
        <f>C10-G10</f>
        <v>2</v>
      </c>
      <c r="N10" s="61">
        <f>C10-$M$12</f>
        <v>17.285714285714285</v>
      </c>
      <c r="O10" s="102"/>
    </row>
    <row r="11" spans="1:15" s="11" customFormat="1" ht="18.75" thickBot="1">
      <c r="A11" s="8"/>
      <c r="B11" s="8">
        <f aca="true" t="shared" si="3" ref="B11:G11">SUM(B3:B10)</f>
        <v>36</v>
      </c>
      <c r="C11" s="8">
        <f t="shared" si="3"/>
        <v>120</v>
      </c>
      <c r="D11" s="65">
        <f t="shared" si="3"/>
        <v>204</v>
      </c>
      <c r="E11" s="66">
        <f t="shared" si="3"/>
        <v>1868</v>
      </c>
      <c r="F11" s="65">
        <f t="shared" si="3"/>
        <v>576</v>
      </c>
      <c r="G11" s="67">
        <f t="shared" si="3"/>
        <v>120</v>
      </c>
      <c r="H11" s="9"/>
      <c r="I11" s="10" t="s">
        <v>18</v>
      </c>
      <c r="J11" s="68">
        <f>SUM(J3:J10)</f>
        <v>1.571428571428573</v>
      </c>
      <c r="K11" s="69">
        <f>SUM(K3:K10)</f>
        <v>-1.1428571428571406</v>
      </c>
      <c r="L11" s="69">
        <f>SUM(L3:L10)</f>
        <v>-5.857142857142856</v>
      </c>
      <c r="M11" s="70">
        <f>SUM(M3:M10)</f>
        <v>5.428571428571429</v>
      </c>
      <c r="O11" s="103"/>
    </row>
    <row r="12" spans="2:15" ht="16.5" thickBot="1">
      <c r="B12" s="105">
        <f>B10+1</f>
        <v>9</v>
      </c>
      <c r="C12" s="12"/>
      <c r="D12" s="71"/>
      <c r="E12" s="72"/>
      <c r="F12" s="73"/>
      <c r="G12" s="74"/>
      <c r="H12" s="75"/>
      <c r="I12" s="76" t="s">
        <v>19</v>
      </c>
      <c r="J12" s="93">
        <f>J11/2</f>
        <v>0.7857142857142865</v>
      </c>
      <c r="K12" s="93">
        <f>K11/2</f>
        <v>-0.5714285714285703</v>
      </c>
      <c r="L12" s="93">
        <f>L11/2</f>
        <v>-2.928571428571428</v>
      </c>
      <c r="M12" s="94">
        <f>M11/2</f>
        <v>2.7142857142857144</v>
      </c>
      <c r="O12" s="104">
        <f>N17</f>
        <v>19.64285714285714</v>
      </c>
    </row>
    <row r="13" spans="1:15" ht="16.5" thickBot="1">
      <c r="A13" s="31" t="s">
        <v>20</v>
      </c>
      <c r="B13" s="106">
        <f>B12+1</f>
        <v>10</v>
      </c>
      <c r="C13" s="12"/>
      <c r="D13" s="13"/>
      <c r="E13" s="14"/>
      <c r="F13" s="15"/>
      <c r="G13" s="16"/>
      <c r="H13" s="12"/>
      <c r="I13" s="17"/>
      <c r="J13" s="92">
        <f>J12</f>
        <v>0.7857142857142865</v>
      </c>
      <c r="K13" s="92">
        <f>K12</f>
        <v>-0.5714285714285703</v>
      </c>
      <c r="L13" s="92">
        <f>L12</f>
        <v>-2.928571428571428</v>
      </c>
      <c r="M13" s="92">
        <f>M12</f>
        <v>2.7142857142857144</v>
      </c>
      <c r="N13" s="77"/>
      <c r="O13" s="104">
        <f>N18</f>
        <v>19.142857142857146</v>
      </c>
    </row>
    <row r="14" spans="1:15" ht="16.5" thickBot="1">
      <c r="A14" s="89">
        <f>AVERAGE(A3:A10)</f>
        <v>4.5</v>
      </c>
      <c r="B14" s="106">
        <f>B13+1</f>
        <v>11</v>
      </c>
      <c r="C14" s="13"/>
      <c r="D14" s="39" t="s">
        <v>2</v>
      </c>
      <c r="E14" s="95"/>
      <c r="F14" s="96"/>
      <c r="G14" s="15"/>
      <c r="H14" s="19"/>
      <c r="O14" s="104">
        <f>N19</f>
        <v>17.642857142857142</v>
      </c>
    </row>
    <row r="15" spans="2:15" ht="15" customHeight="1">
      <c r="B15" s="106">
        <f>B14+1</f>
        <v>12</v>
      </c>
      <c r="C15" s="24"/>
      <c r="D15" s="97"/>
      <c r="E15" s="36" t="s">
        <v>4</v>
      </c>
      <c r="F15" s="98">
        <v>8</v>
      </c>
      <c r="G15" s="25" t="s">
        <v>5</v>
      </c>
      <c r="H15" s="15"/>
      <c r="I15" s="12"/>
      <c r="K15" s="20"/>
      <c r="L15" s="18"/>
      <c r="M15" s="21" t="s">
        <v>21</v>
      </c>
      <c r="N15" s="78"/>
      <c r="O15" s="104">
        <f>N20</f>
        <v>24.142857142857142</v>
      </c>
    </row>
    <row r="16" spans="1:14" ht="17.25" customHeight="1">
      <c r="A16" s="22" t="s">
        <v>3</v>
      </c>
      <c r="B16" s="23"/>
      <c r="C16" s="24"/>
      <c r="D16" s="97"/>
      <c r="E16" s="37" t="s">
        <v>6</v>
      </c>
      <c r="F16" s="99">
        <f>G16/I16</f>
        <v>11.142857142857142</v>
      </c>
      <c r="G16" s="30">
        <f>(D11*C11-B11*F11)</f>
        <v>3744</v>
      </c>
      <c r="H16" s="13" t="s">
        <v>7</v>
      </c>
      <c r="I16" s="31">
        <f>F15*D11-B11^2</f>
        <v>336</v>
      </c>
      <c r="K16" s="26" t="s">
        <v>22</v>
      </c>
      <c r="L16" s="27" t="s">
        <v>1</v>
      </c>
      <c r="M16" s="79" t="s">
        <v>23</v>
      </c>
      <c r="N16" s="88"/>
    </row>
    <row r="17" spans="1:14" ht="15.75" customHeight="1" thickBot="1">
      <c r="A17" s="28" t="s">
        <v>24</v>
      </c>
      <c r="B17" s="29">
        <f>AVERAGE(B3:B10)</f>
        <v>4.5</v>
      </c>
      <c r="C17" s="34"/>
      <c r="D17" s="100"/>
      <c r="E17" s="38" t="s">
        <v>8</v>
      </c>
      <c r="F17" s="109">
        <f>G17/I17</f>
        <v>0.8571428571428571</v>
      </c>
      <c r="G17" s="30">
        <f>F15*F11-B11*C11</f>
        <v>288</v>
      </c>
      <c r="H17" s="13" t="s">
        <v>7</v>
      </c>
      <c r="I17" s="31">
        <f>I16</f>
        <v>336</v>
      </c>
      <c r="K17" s="81">
        <f>B10+1</f>
        <v>9</v>
      </c>
      <c r="L17" s="82">
        <f>$F$16+$F$17*K17</f>
        <v>18.857142857142854</v>
      </c>
      <c r="M17" s="90">
        <f>J12</f>
        <v>0.7857142857142865</v>
      </c>
      <c r="N17" s="107">
        <f>L17+M17</f>
        <v>19.64285714285714</v>
      </c>
    </row>
    <row r="18" spans="1:14" ht="15.75" customHeight="1">
      <c r="A18" s="32" t="s">
        <v>25</v>
      </c>
      <c r="B18" s="33">
        <f>AVERAGE(C3:C10)</f>
        <v>15</v>
      </c>
      <c r="C18" s="34"/>
      <c r="D18" s="34"/>
      <c r="E18" s="80"/>
      <c r="F18" s="87"/>
      <c r="G18" s="30"/>
      <c r="H18" s="13"/>
      <c r="I18" s="31"/>
      <c r="K18" s="81">
        <f>K17+1</f>
        <v>10</v>
      </c>
      <c r="L18" s="82">
        <f>$F$16+$F$17*K18</f>
        <v>19.714285714285715</v>
      </c>
      <c r="M18" s="90">
        <f>K12</f>
        <v>-0.5714285714285703</v>
      </c>
      <c r="N18" s="107">
        <f>L18+M18</f>
        <v>19.142857142857146</v>
      </c>
    </row>
    <row r="19" spans="1:14" ht="15.75" customHeight="1">
      <c r="A19" s="85"/>
      <c r="B19" s="86"/>
      <c r="C19" s="34"/>
      <c r="D19" s="34"/>
      <c r="E19" s="80"/>
      <c r="F19" s="87"/>
      <c r="G19" s="30"/>
      <c r="H19" s="13"/>
      <c r="I19" s="31"/>
      <c r="K19" s="81">
        <f>K18+1</f>
        <v>11</v>
      </c>
      <c r="L19" s="82">
        <f>$F$16+$F$17*K19</f>
        <v>20.57142857142857</v>
      </c>
      <c r="M19" s="90">
        <f>L12</f>
        <v>-2.928571428571428</v>
      </c>
      <c r="N19" s="107">
        <f>L19+M19</f>
        <v>17.642857142857142</v>
      </c>
    </row>
    <row r="20" spans="1:14" ht="16.5" thickBot="1">
      <c r="A20" s="34"/>
      <c r="B20" s="34"/>
      <c r="D20" s="12"/>
      <c r="E20" s="12"/>
      <c r="F20" s="12"/>
      <c r="G20" s="12"/>
      <c r="H20" s="12"/>
      <c r="K20" s="83">
        <f>K19+1</f>
        <v>12</v>
      </c>
      <c r="L20" s="84">
        <f>$F$16+$F$17*K20</f>
        <v>21.428571428571427</v>
      </c>
      <c r="M20" s="91">
        <f>M12</f>
        <v>2.7142857142857144</v>
      </c>
      <c r="N20" s="108">
        <f>L20+M20</f>
        <v>24.142857142857142</v>
      </c>
    </row>
    <row r="21" ht="12.75">
      <c r="A21" s="35"/>
    </row>
  </sheetData>
  <printOptions/>
  <pageMargins left="0.75" right="0.75" top="0.4" bottom="0.54" header="0.32" footer="0.3"/>
  <pageSetup horizontalDpi="600" verticalDpi="600" orientation="landscape" paperSize="9" scale="115" r:id="rId4"/>
  <headerFooter alignWithMargins="0">
    <oddFooter>&amp;LPS: &amp;F; &amp;A&amp;CSeite &amp;P (von &amp;N)&amp;R&amp;D; &amp;T</oddFooter>
  </headerFooter>
  <drawing r:id="rId3"/>
  <legacyDrawing r:id="rId2"/>
  <oleObjects>
    <oleObject progId="Equation.3" shapeId="19405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4.00390625" style="0" customWidth="1"/>
    <col min="2" max="2" width="6.7109375" style="0" customWidth="1"/>
    <col min="3" max="3" width="5.140625" style="43" bestFit="1" customWidth="1"/>
    <col min="4" max="4" width="7.421875" style="0" customWidth="1"/>
    <col min="5" max="8" width="6.7109375" style="0" customWidth="1"/>
    <col min="9" max="9" width="8.57421875" style="0" customWidth="1"/>
    <col min="10" max="10" width="9.28125" style="0" customWidth="1"/>
    <col min="11" max="11" width="12.8515625" style="0" bestFit="1" customWidth="1"/>
    <col min="12" max="12" width="6.7109375" style="0" customWidth="1"/>
  </cols>
  <sheetData>
    <row r="1" ht="18">
      <c r="A1" s="110" t="s">
        <v>107</v>
      </c>
    </row>
    <row r="2" spans="1:11" ht="11.25" customHeight="1">
      <c r="A2" s="110"/>
      <c r="C2" s="111" t="s">
        <v>30</v>
      </c>
      <c r="D2" s="112"/>
      <c r="E2" s="112"/>
      <c r="F2" s="112"/>
      <c r="G2" s="112"/>
      <c r="H2" s="112"/>
      <c r="I2" s="113" t="s">
        <v>31</v>
      </c>
      <c r="J2" s="112"/>
      <c r="K2" s="112" t="s">
        <v>32</v>
      </c>
    </row>
    <row r="3" spans="1:11" ht="15.75">
      <c r="A3" s="45" t="s">
        <v>33</v>
      </c>
      <c r="B3" s="114" t="s">
        <v>34</v>
      </c>
      <c r="C3" s="115" t="s">
        <v>35</v>
      </c>
      <c r="D3" s="114" t="s">
        <v>36</v>
      </c>
      <c r="E3" s="114" t="s">
        <v>51</v>
      </c>
      <c r="F3" s="114" t="s">
        <v>37</v>
      </c>
      <c r="G3" s="116" t="s">
        <v>38</v>
      </c>
      <c r="H3" s="117" t="s">
        <v>39</v>
      </c>
      <c r="I3" s="118" t="s">
        <v>52</v>
      </c>
      <c r="J3" s="119" t="s">
        <v>53</v>
      </c>
      <c r="K3" s="119" t="s">
        <v>54</v>
      </c>
    </row>
    <row r="4" spans="1:11" ht="12.75">
      <c r="A4" t="s">
        <v>40</v>
      </c>
      <c r="B4" s="40">
        <v>0</v>
      </c>
      <c r="C4" s="120" t="s">
        <v>41</v>
      </c>
      <c r="D4" s="40">
        <f>B5</f>
        <v>9</v>
      </c>
      <c r="E4" s="40">
        <f>(B4+D4)/2</f>
        <v>4.5</v>
      </c>
      <c r="F4" s="40">
        <v>5</v>
      </c>
      <c r="G4" s="149">
        <f>F4/$F$9</f>
        <v>0.16666666666666666</v>
      </c>
      <c r="H4" s="122">
        <f>G4</f>
        <v>0.16666666666666666</v>
      </c>
      <c r="I4" s="40">
        <v>9</v>
      </c>
      <c r="J4" s="123">
        <f>F4/I4</f>
        <v>0.5555555555555556</v>
      </c>
      <c r="K4" s="123">
        <f>G4/I4*100</f>
        <v>1.8518518518518516</v>
      </c>
    </row>
    <row r="5" spans="1:11" ht="12.75">
      <c r="A5" t="s">
        <v>42</v>
      </c>
      <c r="B5" s="40">
        <v>9</v>
      </c>
      <c r="C5" s="120" t="s">
        <v>41</v>
      </c>
      <c r="D5" s="40">
        <f>B6</f>
        <v>13</v>
      </c>
      <c r="E5" s="40">
        <f>(B5+D5)/2</f>
        <v>11</v>
      </c>
      <c r="F5" s="40">
        <v>6</v>
      </c>
      <c r="G5" s="121">
        <f>F5/$F$9</f>
        <v>0.2</v>
      </c>
      <c r="H5" s="122">
        <f>H4+G5</f>
        <v>0.3666666666666667</v>
      </c>
      <c r="I5" s="40">
        <f>D5-D4</f>
        <v>4</v>
      </c>
      <c r="J5" s="124">
        <f>F5/I5</f>
        <v>1.5</v>
      </c>
      <c r="K5" s="123">
        <f>G5/I5*100</f>
        <v>5</v>
      </c>
    </row>
    <row r="6" spans="1:11" ht="12.75">
      <c r="A6" t="s">
        <v>43</v>
      </c>
      <c r="B6" s="40">
        <v>13</v>
      </c>
      <c r="C6" s="120" t="s">
        <v>41</v>
      </c>
      <c r="D6" s="40">
        <f>B7</f>
        <v>19</v>
      </c>
      <c r="E6" s="40">
        <f>(B6+D6)/2</f>
        <v>16</v>
      </c>
      <c r="F6" s="40">
        <v>10</v>
      </c>
      <c r="G6" s="149">
        <f>F6/$F$9</f>
        <v>0.3333333333333333</v>
      </c>
      <c r="H6" s="122">
        <f>H5+G6</f>
        <v>0.7</v>
      </c>
      <c r="I6" s="40">
        <f>D6-D5</f>
        <v>6</v>
      </c>
      <c r="J6" s="124">
        <f>F6/I6</f>
        <v>1.6666666666666667</v>
      </c>
      <c r="K6" s="123">
        <f>G6/I6*100</f>
        <v>5.555555555555555</v>
      </c>
    </row>
    <row r="7" spans="1:11" ht="12.75">
      <c r="A7" t="s">
        <v>44</v>
      </c>
      <c r="B7" s="40">
        <v>19</v>
      </c>
      <c r="C7" s="120" t="s">
        <v>41</v>
      </c>
      <c r="D7" s="40">
        <v>27</v>
      </c>
      <c r="E7" s="40">
        <f>(B7+D7)/2</f>
        <v>23</v>
      </c>
      <c r="F7" s="40">
        <v>6</v>
      </c>
      <c r="G7" s="121">
        <f>F7/$F$9</f>
        <v>0.2</v>
      </c>
      <c r="H7" s="122">
        <f>H6+G7</f>
        <v>0.8999999999999999</v>
      </c>
      <c r="I7" s="40">
        <f>D7-D6</f>
        <v>8</v>
      </c>
      <c r="J7" s="124">
        <f>F7/I7</f>
        <v>0.75</v>
      </c>
      <c r="K7" s="123">
        <f>G7/I7*100</f>
        <v>2.5</v>
      </c>
    </row>
    <row r="8" spans="1:11" ht="12.75">
      <c r="A8" t="s">
        <v>45</v>
      </c>
      <c r="B8" s="40">
        <v>28</v>
      </c>
      <c r="C8" s="120" t="s">
        <v>41</v>
      </c>
      <c r="D8" s="40">
        <v>39</v>
      </c>
      <c r="E8" s="40">
        <f>(B8+D8)/2</f>
        <v>33.5</v>
      </c>
      <c r="F8" s="40">
        <v>3</v>
      </c>
      <c r="G8" s="121">
        <f>F8/$F$9</f>
        <v>0.1</v>
      </c>
      <c r="H8" s="122">
        <f>H7+G8</f>
        <v>0.9999999999999999</v>
      </c>
      <c r="I8" s="40">
        <f>D8-D7</f>
        <v>12</v>
      </c>
      <c r="J8" s="124">
        <f>F8/I8</f>
        <v>0.25</v>
      </c>
      <c r="K8" s="123">
        <f>G8/I8*100</f>
        <v>0.8333333333333334</v>
      </c>
    </row>
    <row r="9" spans="2:11" ht="13.5" thickBot="1">
      <c r="B9" s="125"/>
      <c r="C9" s="44"/>
      <c r="D9" s="125"/>
      <c r="E9" s="125"/>
      <c r="F9" s="125">
        <f>SUM(F4:F8)</f>
        <v>30</v>
      </c>
      <c r="G9" s="125">
        <f>SUM(G4:G8)</f>
        <v>0.9999999999999999</v>
      </c>
      <c r="H9" s="125"/>
      <c r="I9" s="125"/>
      <c r="J9" s="125"/>
      <c r="K9" s="126"/>
    </row>
    <row r="10" spans="2:10" ht="13.5" thickTop="1">
      <c r="B10" s="40"/>
      <c r="D10" s="40"/>
      <c r="E10" s="40"/>
      <c r="F10" s="40"/>
      <c r="G10" s="40"/>
      <c r="H10" s="40"/>
      <c r="I10" s="40"/>
      <c r="J10" s="40"/>
    </row>
    <row r="11" ht="12.75">
      <c r="A11" s="47" t="s">
        <v>46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>
      <c r="G27" s="127" t="s">
        <v>47</v>
      </c>
    </row>
    <row r="28" ht="12.75">
      <c r="A28" t="s">
        <v>48</v>
      </c>
    </row>
    <row r="29" spans="1:4" ht="12.75">
      <c r="A29" s="43" t="s">
        <v>49</v>
      </c>
      <c r="B29" t="s">
        <v>50</v>
      </c>
      <c r="D29" s="127" t="s">
        <v>102</v>
      </c>
    </row>
    <row r="30" spans="1:4" ht="12.75">
      <c r="A30" s="43">
        <v>1</v>
      </c>
      <c r="B30">
        <v>0.5555555555555556</v>
      </c>
      <c r="D30" s="127" t="s">
        <v>103</v>
      </c>
    </row>
    <row r="31" spans="1:4" ht="12.75">
      <c r="A31" s="43">
        <v>2</v>
      </c>
      <c r="B31">
        <v>0.5555555555555556</v>
      </c>
      <c r="D31" s="127" t="s">
        <v>104</v>
      </c>
    </row>
    <row r="32" spans="1:4" ht="12.75">
      <c r="A32" s="43">
        <v>3</v>
      </c>
      <c r="B32">
        <v>0.5555555555555556</v>
      </c>
      <c r="D32" s="127"/>
    </row>
    <row r="33" spans="1:4" ht="12.75">
      <c r="A33" s="43">
        <v>4</v>
      </c>
      <c r="B33">
        <v>0.5555555555555556</v>
      </c>
      <c r="D33" s="127" t="s">
        <v>105</v>
      </c>
    </row>
    <row r="34" spans="1:4" ht="12.75">
      <c r="A34" s="43">
        <v>5</v>
      </c>
      <c r="B34">
        <v>0.5555555555555556</v>
      </c>
      <c r="D34" s="127" t="s">
        <v>106</v>
      </c>
    </row>
    <row r="35" spans="1:2" ht="12.75">
      <c r="A35" s="43">
        <v>6</v>
      </c>
      <c r="B35">
        <v>0.5555555555555556</v>
      </c>
    </row>
    <row r="36" spans="1:2" ht="12.75">
      <c r="A36" s="43">
        <v>7</v>
      </c>
      <c r="B36">
        <v>0.5555555555555556</v>
      </c>
    </row>
    <row r="37" spans="1:2" ht="12.75">
      <c r="A37" s="43">
        <v>8</v>
      </c>
      <c r="B37">
        <v>0.5555555555555556</v>
      </c>
    </row>
    <row r="38" spans="1:2" ht="12.75">
      <c r="A38" s="43">
        <v>9</v>
      </c>
      <c r="B38">
        <v>1.5</v>
      </c>
    </row>
    <row r="39" spans="1:2" ht="12.75">
      <c r="A39" s="43">
        <v>10</v>
      </c>
      <c r="B39">
        <v>1.5</v>
      </c>
    </row>
    <row r="40" spans="1:2" ht="12.75">
      <c r="A40" s="43">
        <v>11</v>
      </c>
      <c r="B40">
        <v>1.5</v>
      </c>
    </row>
    <row r="41" spans="1:2" ht="12.75">
      <c r="A41" s="43">
        <v>12</v>
      </c>
      <c r="B41">
        <v>1.5</v>
      </c>
    </row>
    <row r="42" spans="1:2" ht="12.75">
      <c r="A42" s="43">
        <v>13</v>
      </c>
      <c r="B42">
        <v>1.6666666666666667</v>
      </c>
    </row>
    <row r="43" spans="1:2" ht="12.75">
      <c r="A43" s="43">
        <v>14</v>
      </c>
      <c r="B43">
        <v>1.6666666666666667</v>
      </c>
    </row>
    <row r="44" spans="1:2" ht="12.75">
      <c r="A44" s="43">
        <v>15</v>
      </c>
      <c r="B44">
        <v>1.6666666666666667</v>
      </c>
    </row>
    <row r="45" spans="1:2" ht="12.75">
      <c r="A45" s="43">
        <v>16</v>
      </c>
      <c r="B45">
        <v>1.6666666666666667</v>
      </c>
    </row>
    <row r="46" spans="1:2" ht="12.75">
      <c r="A46" s="43">
        <v>17</v>
      </c>
      <c r="B46">
        <v>1.6666666666666667</v>
      </c>
    </row>
    <row r="47" spans="1:2" ht="12.75">
      <c r="A47" s="43">
        <v>18</v>
      </c>
      <c r="B47">
        <v>1.6666666666666667</v>
      </c>
    </row>
    <row r="48" spans="1:2" ht="12.75">
      <c r="A48" s="43">
        <v>19</v>
      </c>
      <c r="B48">
        <v>0.6666666666666666</v>
      </c>
    </row>
    <row r="49" spans="1:2" ht="12.75">
      <c r="A49" s="43">
        <v>20</v>
      </c>
      <c r="B49">
        <v>0.6666666666666666</v>
      </c>
    </row>
    <row r="50" spans="1:2" ht="12.75">
      <c r="A50" s="43">
        <v>21</v>
      </c>
      <c r="B50">
        <v>0.6666666666666666</v>
      </c>
    </row>
    <row r="51" spans="1:2" ht="12.75">
      <c r="A51" s="43">
        <v>22</v>
      </c>
      <c r="B51">
        <v>0.6666666666666666</v>
      </c>
    </row>
    <row r="52" spans="1:2" ht="12.75">
      <c r="A52" s="43">
        <v>23</v>
      </c>
      <c r="B52">
        <v>0.6666666666666666</v>
      </c>
    </row>
    <row r="53" spans="1:2" ht="12.75">
      <c r="A53" s="43">
        <v>24</v>
      </c>
      <c r="B53">
        <v>0.6666666666666666</v>
      </c>
    </row>
    <row r="54" spans="1:2" ht="12.75">
      <c r="A54" s="43">
        <v>25</v>
      </c>
      <c r="B54">
        <v>0.6666666666666666</v>
      </c>
    </row>
    <row r="55" spans="1:2" ht="12.75">
      <c r="A55" s="43">
        <v>26</v>
      </c>
      <c r="B55">
        <v>0.6666666666666666</v>
      </c>
    </row>
    <row r="56" spans="1:2" ht="12.75">
      <c r="A56" s="43">
        <v>27</v>
      </c>
      <c r="B56">
        <v>0.2727272727272727</v>
      </c>
    </row>
    <row r="57" spans="1:2" ht="12.75">
      <c r="A57" s="43">
        <v>28</v>
      </c>
      <c r="B57">
        <v>0.2727272727272727</v>
      </c>
    </row>
    <row r="58" spans="1:2" ht="12.75">
      <c r="A58" s="43">
        <v>29</v>
      </c>
      <c r="B58">
        <v>0.2727272727272727</v>
      </c>
    </row>
    <row r="59" spans="1:2" ht="12.75">
      <c r="A59" s="43">
        <v>30</v>
      </c>
      <c r="B59">
        <v>0.2727272727272727</v>
      </c>
    </row>
    <row r="60" spans="1:2" ht="12.75">
      <c r="A60" s="43">
        <v>31</v>
      </c>
      <c r="B60">
        <v>0.2727272727272727</v>
      </c>
    </row>
    <row r="61" spans="1:2" ht="12.75">
      <c r="A61" s="43">
        <v>32</v>
      </c>
      <c r="B61">
        <v>0.2727272727272727</v>
      </c>
    </row>
    <row r="62" spans="1:2" ht="12.75">
      <c r="A62" s="43">
        <v>33</v>
      </c>
      <c r="B62">
        <v>0.2727272727272727</v>
      </c>
    </row>
    <row r="63" spans="1:2" ht="12.75">
      <c r="A63" s="43">
        <v>34</v>
      </c>
      <c r="B63">
        <v>0.2727272727272727</v>
      </c>
    </row>
    <row r="64" spans="1:2" ht="12.75">
      <c r="A64" s="43">
        <v>35</v>
      </c>
      <c r="B64">
        <v>0.2727272727272727</v>
      </c>
    </row>
    <row r="65" spans="1:2" ht="12.75">
      <c r="A65" s="43">
        <v>36</v>
      </c>
      <c r="B65">
        <v>0.2727272727272727</v>
      </c>
    </row>
    <row r="66" spans="1:2" ht="12.75">
      <c r="A66" s="43">
        <v>37</v>
      </c>
      <c r="B66">
        <v>0.2727272727272727</v>
      </c>
    </row>
    <row r="67" spans="1:2" ht="12.75">
      <c r="A67" s="43">
        <v>38</v>
      </c>
      <c r="B67">
        <v>0.2727272727272727</v>
      </c>
    </row>
    <row r="68" spans="1:2" ht="12.75">
      <c r="A68" s="43">
        <v>39</v>
      </c>
      <c r="B68">
        <v>0.2727272727272727</v>
      </c>
    </row>
    <row r="69" spans="1:2" ht="12.75">
      <c r="A69" s="43">
        <v>40</v>
      </c>
      <c r="B69">
        <v>0.2727272727272727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97" r:id="rId2"/>
  <headerFooter alignWithMargins="0">
    <oddHeader>&amp;C&amp;A</oddHeader>
    <oddFooter>&amp;LPS: &amp;F; &amp;A&amp;CSeite &amp;P &amp;10(von &amp;N)&amp;R&amp;D;&amp;T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5" sqref="B5"/>
    </sheetView>
  </sheetViews>
  <sheetFormatPr defaultColWidth="11.421875" defaultRowHeight="12.75"/>
  <cols>
    <col min="1" max="1" width="16.140625" style="0" customWidth="1"/>
  </cols>
  <sheetData>
    <row r="1" ht="23.25">
      <c r="A1" s="128" t="s">
        <v>73</v>
      </c>
    </row>
    <row r="2" ht="15.75">
      <c r="A2" s="129" t="s">
        <v>74</v>
      </c>
    </row>
    <row r="3" spans="1:3" ht="12.75">
      <c r="A3" s="47" t="s">
        <v>57</v>
      </c>
      <c r="C3" t="s">
        <v>58</v>
      </c>
    </row>
    <row r="4" spans="1:5" ht="15.75">
      <c r="A4" s="40" t="s">
        <v>9</v>
      </c>
      <c r="B4" s="130">
        <v>0.3</v>
      </c>
      <c r="C4" s="40" t="s">
        <v>59</v>
      </c>
      <c r="D4" s="130">
        <v>0.255</v>
      </c>
      <c r="E4" t="s">
        <v>60</v>
      </c>
    </row>
    <row r="5" spans="1:6" ht="12.75">
      <c r="A5" s="131" t="s">
        <v>61</v>
      </c>
      <c r="B5" s="132">
        <v>0.05</v>
      </c>
      <c r="C5" s="40" t="s">
        <v>62</v>
      </c>
      <c r="D5" s="130">
        <v>200</v>
      </c>
      <c r="E5" t="s">
        <v>63</v>
      </c>
      <c r="F5" s="133">
        <f>IF(AND(D5&gt;0,D6&gt;0,D7&gt;0.05),(SQRT(D4*(1-D4)/D5)*SQRT((D6-D5)/(D6-1))),SQRT(D4*(1-D4)/D5))</f>
        <v>0.030820042180373472</v>
      </c>
    </row>
    <row r="6" spans="1:4" ht="12.75">
      <c r="A6" s="40" t="s">
        <v>64</v>
      </c>
      <c r="B6" s="130">
        <v>2</v>
      </c>
      <c r="C6" s="40" t="s">
        <v>65</v>
      </c>
      <c r="D6" s="130"/>
    </row>
    <row r="7" spans="3:4" ht="12.75">
      <c r="C7" s="40" t="s">
        <v>66</v>
      </c>
      <c r="D7" s="134" t="str">
        <f>IF(AND(D5&gt;0,D6&gt;0),D5/D6," -- ")</f>
        <v> -- </v>
      </c>
    </row>
    <row r="8" ht="12.75">
      <c r="D8" s="40" t="str">
        <f>IF(AND(D5&gt;0,D6&gt;0,D7&gt;0.05),"Endlichkeitskorrektur !!"," (o.k.) ")</f>
        <v> (o.k.) </v>
      </c>
    </row>
    <row r="9" ht="14.25">
      <c r="A9" s="47" t="s">
        <v>75</v>
      </c>
    </row>
    <row r="10" spans="1:2" ht="12.75">
      <c r="A10" s="135" t="str">
        <f>IF(B6=2,"1-a/2",IF(B6=1,"1-a","------"))</f>
        <v>1-a/2</v>
      </c>
      <c r="B10" s="136">
        <f>IF(B6=2,1-B5/2,IF(B6=1,1-B5,"Seiten eingeben! 1 oder 2!"))</f>
        <v>0.975</v>
      </c>
    </row>
    <row r="11" spans="1:5" ht="18.75">
      <c r="A11" s="137" t="s">
        <v>76</v>
      </c>
      <c r="B11" s="138">
        <f>NORMINV(B10,0,1)</f>
        <v>1.959963984540054</v>
      </c>
      <c r="D11" s="139" t="s">
        <v>77</v>
      </c>
      <c r="E11" s="140">
        <f>B4+(B11*F5)</f>
        <v>0.3604061726755373</v>
      </c>
    </row>
    <row r="12" spans="1:5" ht="15.75">
      <c r="A12" s="47" t="s">
        <v>78</v>
      </c>
      <c r="D12" s="141" t="s">
        <v>79</v>
      </c>
      <c r="E12" s="142">
        <f>B4-(B11*F5)</f>
        <v>0.23959382732446266</v>
      </c>
    </row>
    <row r="13" spans="1:2" ht="15.75">
      <c r="A13" t="s">
        <v>80</v>
      </c>
      <c r="B13" s="143">
        <f>(D4-B4)/F5</f>
        <v>-1.4600888518139816</v>
      </c>
    </row>
    <row r="15" spans="1:2" ht="12.75">
      <c r="A15" s="47" t="s">
        <v>67</v>
      </c>
      <c r="B15" s="47"/>
    </row>
    <row r="16" spans="1:2" ht="14.25">
      <c r="A16" s="47" t="s">
        <v>81</v>
      </c>
      <c r="B16" s="144" t="str">
        <f>IF(ABS(B13)&gt;ABS(B11),"Ja","Nein")</f>
        <v>Nein</v>
      </c>
    </row>
    <row r="17" spans="1:2" ht="12.75">
      <c r="A17" s="47" t="s">
        <v>68</v>
      </c>
      <c r="B17" s="144" t="str">
        <f>IF(ABS(B13)&gt;ABS(B11),"Hypothese verwerfen !","Hypothese NICHT verwerfen !")</f>
        <v>Hypothese NICHT verwerfen !</v>
      </c>
    </row>
    <row r="18" spans="1:6" ht="12.75">
      <c r="A18" s="145"/>
      <c r="B18" s="146"/>
      <c r="C18" s="45"/>
      <c r="D18" s="45"/>
      <c r="E18" s="45"/>
      <c r="F18" s="45"/>
    </row>
    <row r="20" ht="15.75">
      <c r="A20" s="46" t="s">
        <v>69</v>
      </c>
    </row>
    <row r="21" ht="12.75">
      <c r="A21" t="s">
        <v>82</v>
      </c>
    </row>
    <row r="22" ht="12.75">
      <c r="A22" t="s">
        <v>70</v>
      </c>
    </row>
    <row r="23" spans="1:6" ht="15.75">
      <c r="A23" s="47" t="s">
        <v>83</v>
      </c>
      <c r="C23">
        <f>D4</f>
        <v>0.255</v>
      </c>
      <c r="D23" s="120" t="s">
        <v>71</v>
      </c>
      <c r="E23" s="49">
        <f>B11</f>
        <v>1.959963984540054</v>
      </c>
      <c r="F23" s="48">
        <f>F5</f>
        <v>0.030820042180373472</v>
      </c>
    </row>
    <row r="24" spans="2:5" ht="12.75">
      <c r="B24" s="47" t="s">
        <v>72</v>
      </c>
      <c r="C24" s="47">
        <f>C23-(E23*F23)</f>
        <v>0.19459382732446268</v>
      </c>
      <c r="E24" s="47"/>
    </row>
    <row r="25" ht="15.75">
      <c r="A25" s="47" t="s">
        <v>84</v>
      </c>
    </row>
    <row r="26" spans="2:3" ht="12.75">
      <c r="B26" t="s">
        <v>72</v>
      </c>
      <c r="C26" s="47">
        <f>C23+E23*F23</f>
        <v>0.31540617267553733</v>
      </c>
    </row>
    <row r="28" spans="1:6" ht="12.75">
      <c r="A28" s="147"/>
      <c r="B28" s="147"/>
      <c r="C28" s="147"/>
      <c r="D28" s="147"/>
      <c r="E28" s="147"/>
      <c r="F28" s="147"/>
    </row>
    <row r="29" spans="1:6" ht="12.75">
      <c r="A29" s="147"/>
      <c r="B29" s="147"/>
      <c r="C29" s="147"/>
      <c r="D29" s="147"/>
      <c r="E29" s="147"/>
      <c r="F29" s="147"/>
    </row>
  </sheetData>
  <printOptions/>
  <pageMargins left="0.75" right="0.75" top="0.72" bottom="0.93" header="0.4921259845" footer="0.4921259845"/>
  <pageSetup horizontalDpi="300" verticalDpi="300" orientation="portrait" paperSize="9" scale="115" r:id="rId1"/>
  <headerFooter alignWithMargins="0">
    <oddHeader>&amp;C&amp;A</oddHeader>
    <oddFooter>&amp;LPS: &amp;F; &amp;A&amp;CSeite&amp;P(von&amp;N)&amp;R&amp;D;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6" sqref="F6"/>
    </sheetView>
  </sheetViews>
  <sheetFormatPr defaultColWidth="11.421875" defaultRowHeight="12.75"/>
  <cols>
    <col min="1" max="1" width="16.140625" style="0" customWidth="1"/>
  </cols>
  <sheetData>
    <row r="1" ht="23.25">
      <c r="A1" s="128" t="s">
        <v>100</v>
      </c>
    </row>
    <row r="2" ht="15.75">
      <c r="A2" s="129" t="s">
        <v>74</v>
      </c>
    </row>
    <row r="3" spans="1:3" ht="12.75">
      <c r="A3" s="47" t="s">
        <v>57</v>
      </c>
      <c r="C3" t="s">
        <v>58</v>
      </c>
    </row>
    <row r="4" spans="1:6" ht="12.75">
      <c r="A4" s="131" t="s">
        <v>85</v>
      </c>
      <c r="B4" s="130">
        <v>3</v>
      </c>
      <c r="C4" s="40" t="s">
        <v>85</v>
      </c>
      <c r="D4" s="130"/>
      <c r="E4" t="s">
        <v>89</v>
      </c>
      <c r="F4" s="134">
        <f>IF(AND(B4&gt;0,D4=0),B4,IF(AND(B4=0,D4&gt;0),D4," - ??? -"))</f>
        <v>3</v>
      </c>
    </row>
    <row r="5" spans="1:5" ht="14.25">
      <c r="A5" s="131" t="s">
        <v>90</v>
      </c>
      <c r="B5" s="130">
        <v>25</v>
      </c>
      <c r="C5" s="40" t="s">
        <v>86</v>
      </c>
      <c r="D5" s="130">
        <v>24</v>
      </c>
      <c r="E5" t="s">
        <v>60</v>
      </c>
    </row>
    <row r="6" spans="1:6" ht="12.75">
      <c r="A6" s="131" t="s">
        <v>61</v>
      </c>
      <c r="B6" s="130">
        <v>0.05</v>
      </c>
      <c r="C6" s="40" t="s">
        <v>62</v>
      </c>
      <c r="D6" s="130">
        <v>64</v>
      </c>
      <c r="E6" t="s">
        <v>87</v>
      </c>
      <c r="F6" s="148">
        <f>IF(AND(D6&gt;0,D7&gt;0,D8&gt;0.05),(F4/(D6^0.5))*SQRT((D7-D6)/(D7-1)),F4/(D6^0.5))</f>
        <v>0.375</v>
      </c>
    </row>
    <row r="7" spans="1:4" ht="12.75">
      <c r="A7" s="40" t="s">
        <v>64</v>
      </c>
      <c r="B7" s="130">
        <v>1</v>
      </c>
      <c r="C7" s="40" t="s">
        <v>65</v>
      </c>
      <c r="D7" s="130"/>
    </row>
    <row r="8" spans="3:4" ht="12.75">
      <c r="C8" s="40" t="s">
        <v>66</v>
      </c>
      <c r="D8" s="134" t="str">
        <f>IF(AND(D6&gt;0,D7&gt;0),D6/D7," -- ")</f>
        <v> -- </v>
      </c>
    </row>
    <row r="9" ht="12.75">
      <c r="D9" s="40" t="str">
        <f>IF(AND(D6&gt;0,D7&gt;0,D8&gt;0.05),"Endlichkeitskorrektur !!"," (o.k.) ")</f>
        <v> (o.k.) </v>
      </c>
    </row>
    <row r="10" ht="14.25">
      <c r="A10" s="47" t="s">
        <v>75</v>
      </c>
    </row>
    <row r="11" spans="1:2" ht="12.75">
      <c r="A11" s="135" t="str">
        <f>IF(B7=2,"1-a/2",IF(B7=1,"1-a","------"))</f>
        <v>1-a</v>
      </c>
      <c r="B11" s="136">
        <f>IF(B7=2,1-B6/2,IF(B7=1,1-B6,"Seiten eingeben! 1 oder 2!"))</f>
        <v>0.95</v>
      </c>
    </row>
    <row r="12" spans="1:5" ht="18.75">
      <c r="A12" s="137" t="s">
        <v>76</v>
      </c>
      <c r="B12" s="138">
        <f>NORMINV(B11,0,1)</f>
        <v>1.6448536269514724</v>
      </c>
      <c r="D12" s="139" t="s">
        <v>91</v>
      </c>
      <c r="E12" s="140">
        <f>B5+(B12*F6)</f>
        <v>25.6168201101068</v>
      </c>
    </row>
    <row r="13" spans="1:5" ht="15.75">
      <c r="A13" s="47" t="s">
        <v>92</v>
      </c>
      <c r="B13" t="s">
        <v>93</v>
      </c>
      <c r="D13" s="141" t="s">
        <v>94</v>
      </c>
      <c r="E13" s="142">
        <f>B5-(B12*F6)</f>
        <v>24.3831798898932</v>
      </c>
    </row>
    <row r="14" spans="1:2" ht="16.5">
      <c r="A14" t="s">
        <v>95</v>
      </c>
      <c r="B14" s="143">
        <f>(D5-B5)/F6</f>
        <v>-2.6666666666666665</v>
      </c>
    </row>
    <row r="16" spans="1:2" ht="12.75">
      <c r="A16" s="47" t="s">
        <v>67</v>
      </c>
      <c r="B16" s="47"/>
    </row>
    <row r="17" spans="1:2" ht="14.25">
      <c r="A17" s="47" t="s">
        <v>96</v>
      </c>
      <c r="B17" s="144" t="str">
        <f>IF(ABS(B14)&gt;ABS(B12),"Ja","Nein")</f>
        <v>Ja</v>
      </c>
    </row>
    <row r="18" spans="1:2" ht="12.75">
      <c r="A18" s="47" t="s">
        <v>68</v>
      </c>
      <c r="B18" s="144" t="str">
        <f>IF(ABS(B14)&gt;ABS(B12),"Hypothese verwerfen !","Hypothese NICHT verwerfen !")</f>
        <v>Hypothese verwerfen !</v>
      </c>
    </row>
    <row r="19" spans="1:6" ht="12.75">
      <c r="A19" s="145"/>
      <c r="B19" s="146"/>
      <c r="C19" s="45"/>
      <c r="D19" s="45"/>
      <c r="E19" s="45"/>
      <c r="F19" s="45"/>
    </row>
    <row r="21" spans="1:5" ht="15.75">
      <c r="A21" s="46" t="s">
        <v>88</v>
      </c>
      <c r="E21" s="47" t="s">
        <v>101</v>
      </c>
    </row>
    <row r="22" ht="12.75">
      <c r="A22" t="s">
        <v>97</v>
      </c>
    </row>
    <row r="23" ht="12.75">
      <c r="A23" t="s">
        <v>70</v>
      </c>
    </row>
    <row r="24" spans="1:6" ht="15.75">
      <c r="A24" s="47" t="s">
        <v>98</v>
      </c>
      <c r="C24">
        <f>D5</f>
        <v>24</v>
      </c>
      <c r="D24" s="120" t="s">
        <v>71</v>
      </c>
      <c r="E24" s="49">
        <f>B12</f>
        <v>1.6448536269514724</v>
      </c>
      <c r="F24" s="41">
        <f>F6</f>
        <v>0.375</v>
      </c>
    </row>
    <row r="25" spans="2:5" ht="12.75">
      <c r="B25" s="47" t="s">
        <v>72</v>
      </c>
      <c r="C25" s="47">
        <f>C24-E24*F24</f>
        <v>23.3831798898932</v>
      </c>
      <c r="E25" s="47"/>
    </row>
    <row r="26" ht="15.75">
      <c r="A26" s="47" t="s">
        <v>99</v>
      </c>
    </row>
    <row r="27" spans="2:3" ht="12.75">
      <c r="B27" t="s">
        <v>72</v>
      </c>
      <c r="C27" s="47">
        <f>C24+E24*F24</f>
        <v>24.6168201101068</v>
      </c>
    </row>
  </sheetData>
  <printOptions/>
  <pageMargins left="0.75" right="0.75" top="0.72" bottom="0.93" header="0.4921259845" footer="0.4921259845"/>
  <pageSetup horizontalDpi="300" verticalDpi="300" orientation="portrait" paperSize="9" scale="115" r:id="rId1"/>
  <headerFooter alignWithMargins="0">
    <oddHeader>&amp;C&amp;A</oddHeader>
    <oddFooter>&amp;LPS: &amp;F; &amp;A&amp;CSeite &amp;P(von&amp;N)&amp;R&amp;D;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 - VWL &amp;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Schmidt</dc:creator>
  <cp:keywords/>
  <dc:description/>
  <cp:lastModifiedBy>Peter Schmidt</cp:lastModifiedBy>
  <cp:lastPrinted>2006-02-06T12:47:57Z</cp:lastPrinted>
  <dcterms:created xsi:type="dcterms:W3CDTF">2000-12-07T16:22:16Z</dcterms:created>
  <dcterms:modified xsi:type="dcterms:W3CDTF">2006-03-19T13:27:33Z</dcterms:modified>
  <cp:category/>
  <cp:version/>
  <cp:contentType/>
  <cp:contentStatus/>
</cp:coreProperties>
</file>