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DieseArbeitsmappe" defaultThemeVersion="164011"/>
  <mc:AlternateContent xmlns:mc="http://schemas.openxmlformats.org/markup-compatibility/2006">
    <mc:Choice Requires="x15">
      <x15ac:absPath xmlns:x15ac="http://schemas.microsoft.com/office/spreadsheetml/2010/11/ac" url="C:\Hochschu\Statistik\FrageBog\"/>
    </mc:Choice>
  </mc:AlternateContent>
  <bookViews>
    <workbookView xWindow="0" yWindow="0" windowWidth="20520" windowHeight="9975"/>
  </bookViews>
  <sheets>
    <sheet name="Rohdaten" sheetId="28" r:id="rId1"/>
    <sheet name="Daten" sheetId="1" r:id="rId2"/>
    <sheet name="Pivots" sheetId="14" r:id="rId3"/>
    <sheet name="Ihre eigenen Pivots" sheetId="15" r:id="rId4"/>
    <sheet name="Codes" sheetId="24" r:id="rId5"/>
    <sheet name="Bericht" sheetId="10" state="hidden" r:id="rId6"/>
    <sheet name="Korrelationen" sheetId="22" state="hidden" r:id="rId7"/>
    <sheet name="Abb 7 Regressionen Gewicht" sheetId="23" state="hidden" r:id="rId8"/>
    <sheet name="Piv_Anz" sheetId="3" state="hidden" r:id="rId9"/>
    <sheet name="piv_MW" sheetId="4" state="hidden" r:id="rId10"/>
    <sheet name="piv_Alter" sheetId="5" state="hidden" r:id="rId11"/>
    <sheet name="piv_Herkunft" sheetId="6" state="hidden" r:id="rId12"/>
    <sheet name="piv_Geschlecht" sheetId="11" state="hidden" r:id="rId13"/>
    <sheet name="piv_Entfernung" sheetId="12" state="hidden" r:id="rId14"/>
    <sheet name="piv_Glaube" sheetId="8" state="hidden" r:id="rId15"/>
    <sheet name="piv_zukunft" sheetId="9" state="hidden" r:id="rId16"/>
    <sheet name="Code" sheetId="2" state="hidden" r:id="rId17"/>
  </sheets>
  <externalReferences>
    <externalReference r:id="rId18"/>
  </externalReferences>
  <definedNames>
    <definedName name="_FilterDatabase" localSheetId="7" hidden="1">'Abb 7 Regressionen Gewicht'!$A$17:$A$17</definedName>
    <definedName name="_FilterDatabase" localSheetId="1" hidden="1">Daten!$A$13:$AD$13</definedName>
    <definedName name="_FilterDatabase" localSheetId="0" hidden="1">Rohdaten!$A$10:$AD$10</definedName>
    <definedName name="_xlnm._FilterDatabase" localSheetId="7" hidden="1">'Abb 7 Regressionen Gewicht'!$A$17:$H$60</definedName>
    <definedName name="_xlnm._FilterDatabase" localSheetId="1" hidden="1">Daten!$A$13:$BF$168</definedName>
    <definedName name="_xlnm._FilterDatabase" localSheetId="0" hidden="1">Rohdaten!$A$10:$AP$165</definedName>
    <definedName name="Berechnungen" localSheetId="0">[1]Daten!#REF!,[1]Daten!#REF!,[1]Daten!$D:$D,[1]Daten!$F:$I,[1]Daten!$L:$L,[1]Daten!$N:$Q,[1]Daten!#REF!,[1]Daten!$T:$X,[1]Daten!#REF!,[1]Daten!#REF!,[1]Daten!#REF!,[1]Daten!#REF!,[1]Daten!#REF!,[1]Daten!#REF!</definedName>
    <definedName name="Berechnungen">[1]Daten!#REF!,[1]Daten!#REF!,[1]Daten!$D:$D,[1]Daten!$F:$I,[1]Daten!$L:$L,[1]Daten!$N:$Q,[1]Daten!#REF!,[1]Daten!$T:$X,[1]Daten!#REF!,[1]Daten!#REF!,[1]Daten!#REF!,[1]Daten!#REF!,[1]Daten!#REF!,[1]Daten!#REF!</definedName>
    <definedName name="Berechnungen2016" localSheetId="0">#REF!,#REF!,#REF!,#REF!,#REF!,#REF!,#REF!,#REF!,#REF!,#REF!,#REF!,#REF!,#REF!,#REF!,#REF!,#REF!,#REF!,#REF!,#REF!</definedName>
    <definedName name="Berechnungen2016">#REF!,#REF!,#REF!,#REF!,#REF!,#REF!,#REF!,#REF!,#REF!,#REF!,#REF!,#REF!,#REF!,#REF!,#REF!,#REF!,#REF!,#REF!,#REF!</definedName>
    <definedName name="Daten" localSheetId="7">'Abb 7 Regressionen Gewicht'!$A$17:$H$60</definedName>
    <definedName name="Daten" localSheetId="0">Rohdaten!$A$10:$AP$165</definedName>
    <definedName name="Daten">Daten!$A$13:$BF$168</definedName>
    <definedName name="_xlnm.Database" localSheetId="0">Rohdaten!$A$10:$AP$165</definedName>
    <definedName name="_xlnm.Database">Daten!$A$13:$BF$168</definedName>
    <definedName name="Datenschnitt_V26">#N/A</definedName>
    <definedName name="Datenschnitt_V261">#N/A</definedName>
    <definedName name="_xlnm.Print_Titles" localSheetId="1">Daten!$A:$A</definedName>
    <definedName name="_xlnm.Print_Titles" localSheetId="0">Rohdaten!$A:$A</definedName>
  </definedNames>
  <calcPr calcId="162913"/>
  <pivotCaches>
    <pivotCache cacheId="0" r:id="rId19"/>
  </pivotCaches>
  <extLst>
    <ext xmlns:x14="http://schemas.microsoft.com/office/spreadsheetml/2009/9/main" uri="{BBE1A952-AA13-448e-AADC-164F8A28A991}">
      <x14:slicerCaches>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AV14" i="1"/>
  <c r="AW14" i="1"/>
  <c r="AX14" i="1"/>
  <c r="AY14" i="1"/>
  <c r="AZ14" i="1"/>
  <c r="AV15" i="1"/>
  <c r="AW15" i="1"/>
  <c r="AX15" i="1"/>
  <c r="AY15" i="1" s="1"/>
  <c r="AZ15" i="1"/>
  <c r="AV16" i="1"/>
  <c r="AW16" i="1"/>
  <c r="AY16" i="1" s="1"/>
  <c r="AX16" i="1"/>
  <c r="AZ16" i="1"/>
  <c r="AV17" i="1"/>
  <c r="AW17" i="1"/>
  <c r="AY17" i="1" s="1"/>
  <c r="AX17" i="1"/>
  <c r="AZ17" i="1"/>
  <c r="AV18" i="1"/>
  <c r="AW18" i="1"/>
  <c r="AX18" i="1"/>
  <c r="AY18" i="1"/>
  <c r="AZ18" i="1"/>
  <c r="AV19" i="1"/>
  <c r="AW19" i="1"/>
  <c r="AX19" i="1"/>
  <c r="AY19" i="1" s="1"/>
  <c r="AZ19" i="1"/>
  <c r="AV20" i="1"/>
  <c r="AW20" i="1"/>
  <c r="AY20" i="1" s="1"/>
  <c r="AX20" i="1"/>
  <c r="AZ20" i="1"/>
  <c r="AV21" i="1"/>
  <c r="AW21" i="1"/>
  <c r="AY21" i="1" s="1"/>
  <c r="AX21" i="1"/>
  <c r="AZ21" i="1"/>
  <c r="AV22" i="1"/>
  <c r="AW22" i="1"/>
  <c r="AX22" i="1"/>
  <c r="AY22" i="1"/>
  <c r="AZ22" i="1"/>
  <c r="AV23" i="1"/>
  <c r="AW23" i="1"/>
  <c r="AX23" i="1"/>
  <c r="AY23" i="1" s="1"/>
  <c r="AZ23" i="1"/>
  <c r="AV24" i="1"/>
  <c r="AW24" i="1"/>
  <c r="AY24" i="1" s="1"/>
  <c r="AX24" i="1"/>
  <c r="AZ24" i="1"/>
  <c r="AV25" i="1"/>
  <c r="AW25" i="1"/>
  <c r="AY25" i="1" s="1"/>
  <c r="AX25" i="1"/>
  <c r="AZ25" i="1"/>
  <c r="AV26" i="1"/>
  <c r="AW26" i="1"/>
  <c r="AX26" i="1"/>
  <c r="AY26" i="1"/>
  <c r="AZ26" i="1"/>
  <c r="AV27" i="1"/>
  <c r="AW27" i="1"/>
  <c r="AX27" i="1"/>
  <c r="AY27" i="1" s="1"/>
  <c r="AZ27" i="1"/>
  <c r="AV28" i="1"/>
  <c r="AW28" i="1"/>
  <c r="AY28" i="1" s="1"/>
  <c r="AX28" i="1"/>
  <c r="AZ28" i="1"/>
  <c r="AV29" i="1"/>
  <c r="AW29" i="1"/>
  <c r="AY29" i="1" s="1"/>
  <c r="AX29" i="1"/>
  <c r="AZ29" i="1"/>
  <c r="AV30" i="1"/>
  <c r="AW30" i="1"/>
  <c r="AX30" i="1"/>
  <c r="AY30" i="1"/>
  <c r="AZ30" i="1"/>
  <c r="AV31" i="1"/>
  <c r="AW31" i="1"/>
  <c r="AX31" i="1"/>
  <c r="AY31" i="1" s="1"/>
  <c r="AZ31" i="1"/>
  <c r="AV32" i="1"/>
  <c r="AW32" i="1"/>
  <c r="AY32" i="1" s="1"/>
  <c r="AX32" i="1"/>
  <c r="AZ32" i="1"/>
  <c r="AV33" i="1"/>
  <c r="AW33" i="1"/>
  <c r="AY33" i="1" s="1"/>
  <c r="AX33" i="1"/>
  <c r="AZ33" i="1"/>
  <c r="AV34" i="1"/>
  <c r="AW34" i="1"/>
  <c r="AX34" i="1"/>
  <c r="AY34" i="1"/>
  <c r="AZ34" i="1"/>
  <c r="AV35" i="1"/>
  <c r="AW35" i="1"/>
  <c r="AX35" i="1"/>
  <c r="AY35" i="1"/>
  <c r="AZ35" i="1"/>
  <c r="AV36" i="1"/>
  <c r="AW36" i="1"/>
  <c r="AY36" i="1" s="1"/>
  <c r="AX36" i="1"/>
  <c r="AZ36" i="1"/>
  <c r="AV37" i="1"/>
  <c r="AW37" i="1"/>
  <c r="AX37" i="1"/>
  <c r="AZ37" i="1"/>
  <c r="AY37" i="1" s="1"/>
  <c r="AV38" i="1"/>
  <c r="AW38" i="1"/>
  <c r="AX38" i="1"/>
  <c r="AY38" i="1"/>
  <c r="AZ38" i="1"/>
  <c r="AV39" i="1"/>
  <c r="AW39" i="1"/>
  <c r="AY39" i="1" s="1"/>
  <c r="AX39" i="1"/>
  <c r="AZ39" i="1"/>
  <c r="AV40" i="1"/>
  <c r="AW40" i="1"/>
  <c r="AY40" i="1" s="1"/>
  <c r="AX40" i="1"/>
  <c r="AZ40" i="1"/>
  <c r="AV41" i="1"/>
  <c r="AW41" i="1"/>
  <c r="AX41" i="1"/>
  <c r="AZ41" i="1"/>
  <c r="AY41" i="1" s="1"/>
  <c r="AV42" i="1"/>
  <c r="AW42" i="1"/>
  <c r="AX42" i="1"/>
  <c r="AY42" i="1"/>
  <c r="AZ42" i="1"/>
  <c r="AV43" i="1"/>
  <c r="AW43" i="1"/>
  <c r="AY43" i="1" s="1"/>
  <c r="AX43" i="1"/>
  <c r="AZ43" i="1"/>
  <c r="AV44" i="1"/>
  <c r="AW44" i="1"/>
  <c r="AY44" i="1" s="1"/>
  <c r="AX44" i="1"/>
  <c r="AZ44" i="1"/>
  <c r="AV45" i="1"/>
  <c r="AW45" i="1"/>
  <c r="AX45" i="1"/>
  <c r="AZ45" i="1"/>
  <c r="AY45" i="1" s="1"/>
  <c r="AV46" i="1"/>
  <c r="AW46" i="1"/>
  <c r="AX46" i="1"/>
  <c r="AY46" i="1"/>
  <c r="AZ46" i="1"/>
  <c r="AV47" i="1"/>
  <c r="AW47" i="1"/>
  <c r="AY47" i="1" s="1"/>
  <c r="AX47" i="1"/>
  <c r="AZ47" i="1"/>
  <c r="AV48" i="1"/>
  <c r="AW48" i="1"/>
  <c r="AY48" i="1" s="1"/>
  <c r="AX48" i="1"/>
  <c r="AZ48" i="1"/>
  <c r="AV49" i="1"/>
  <c r="AW49" i="1"/>
  <c r="AX49" i="1"/>
  <c r="AZ49" i="1"/>
  <c r="AY49" i="1" s="1"/>
  <c r="AV50" i="1"/>
  <c r="AW50" i="1"/>
  <c r="AX50" i="1"/>
  <c r="AY50" i="1"/>
  <c r="AZ50" i="1"/>
  <c r="AV51" i="1"/>
  <c r="AW51" i="1"/>
  <c r="AX51" i="1"/>
  <c r="AY51" i="1" s="1"/>
  <c r="AZ51" i="1"/>
  <c r="AV52" i="1"/>
  <c r="AW52" i="1"/>
  <c r="AX52" i="1"/>
  <c r="AY52" i="1"/>
  <c r="AZ52" i="1"/>
  <c r="AV53" i="1"/>
  <c r="AW53" i="1"/>
  <c r="AX53" i="1"/>
  <c r="AZ53" i="1"/>
  <c r="AY53" i="1" s="1"/>
  <c r="AV54" i="1"/>
  <c r="AW54" i="1"/>
  <c r="AX54" i="1"/>
  <c r="AY54" i="1"/>
  <c r="AZ54"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O14" i="1"/>
  <c r="AP14" i="1"/>
  <c r="AQ14" i="1"/>
  <c r="AR14" i="1"/>
  <c r="AO15" i="1"/>
  <c r="AP15" i="1"/>
  <c r="AQ15" i="1"/>
  <c r="AR15" i="1"/>
  <c r="AO16" i="1"/>
  <c r="AP16" i="1"/>
  <c r="AQ16" i="1"/>
  <c r="AR16" i="1"/>
  <c r="AO17" i="1"/>
  <c r="AP17" i="1"/>
  <c r="AQ17" i="1"/>
  <c r="AR17" i="1"/>
  <c r="AO18" i="1"/>
  <c r="AP18" i="1"/>
  <c r="AQ18" i="1"/>
  <c r="AR18" i="1"/>
  <c r="AO19" i="1"/>
  <c r="AP19" i="1"/>
  <c r="AQ19" i="1"/>
  <c r="AR19" i="1"/>
  <c r="AO20" i="1"/>
  <c r="AP20" i="1"/>
  <c r="AQ20" i="1"/>
  <c r="AR20" i="1"/>
  <c r="AO21" i="1"/>
  <c r="AP21" i="1"/>
  <c r="AQ21" i="1"/>
  <c r="AR21" i="1"/>
  <c r="AO22" i="1"/>
  <c r="AP22" i="1"/>
  <c r="AQ22" i="1"/>
  <c r="AR22" i="1"/>
  <c r="AO23" i="1"/>
  <c r="AP23" i="1"/>
  <c r="AQ23" i="1"/>
  <c r="AR23" i="1"/>
  <c r="AO24" i="1"/>
  <c r="AP24" i="1"/>
  <c r="AQ24" i="1"/>
  <c r="AR24" i="1"/>
  <c r="AO25" i="1"/>
  <c r="AP25" i="1"/>
  <c r="AQ25" i="1"/>
  <c r="AR25" i="1"/>
  <c r="AO26" i="1"/>
  <c r="AP26" i="1"/>
  <c r="AQ26" i="1"/>
  <c r="AR26" i="1"/>
  <c r="AO27" i="1"/>
  <c r="AP27" i="1"/>
  <c r="AQ27" i="1"/>
  <c r="AR27" i="1"/>
  <c r="AO28" i="1"/>
  <c r="AP28" i="1"/>
  <c r="AQ28" i="1"/>
  <c r="AR28" i="1"/>
  <c r="AO29" i="1"/>
  <c r="AP29" i="1"/>
  <c r="AQ29" i="1"/>
  <c r="AR29" i="1"/>
  <c r="AO30" i="1"/>
  <c r="AP30" i="1"/>
  <c r="AQ30" i="1"/>
  <c r="AR30" i="1"/>
  <c r="AO31" i="1"/>
  <c r="AP31" i="1"/>
  <c r="AQ31" i="1"/>
  <c r="AR31" i="1"/>
  <c r="AO32" i="1"/>
  <c r="AP32" i="1"/>
  <c r="AQ32" i="1"/>
  <c r="AR32" i="1"/>
  <c r="AO33" i="1"/>
  <c r="AP33" i="1"/>
  <c r="AQ33" i="1"/>
  <c r="AR33" i="1"/>
  <c r="AO34" i="1"/>
  <c r="AP34" i="1"/>
  <c r="AQ34" i="1"/>
  <c r="AR34" i="1"/>
  <c r="AO35" i="1"/>
  <c r="AP35" i="1"/>
  <c r="AQ35" i="1"/>
  <c r="AR35" i="1"/>
  <c r="AO36" i="1"/>
  <c r="AP36" i="1"/>
  <c r="AQ36" i="1"/>
  <c r="AR36" i="1"/>
  <c r="AO37" i="1"/>
  <c r="AP37" i="1"/>
  <c r="AQ37" i="1"/>
  <c r="AR37" i="1"/>
  <c r="AO38" i="1"/>
  <c r="AP38" i="1"/>
  <c r="AQ38" i="1"/>
  <c r="AR38" i="1"/>
  <c r="AO39" i="1"/>
  <c r="AP39" i="1"/>
  <c r="AQ39" i="1"/>
  <c r="AR39" i="1"/>
  <c r="AO40" i="1"/>
  <c r="AP40" i="1"/>
  <c r="AQ40" i="1"/>
  <c r="AR40" i="1"/>
  <c r="AO41" i="1"/>
  <c r="AP41" i="1"/>
  <c r="AQ41" i="1"/>
  <c r="AR41" i="1"/>
  <c r="AO42" i="1"/>
  <c r="AP42" i="1"/>
  <c r="AQ42" i="1"/>
  <c r="AR42" i="1"/>
  <c r="AO43" i="1"/>
  <c r="AP43" i="1"/>
  <c r="AQ43" i="1"/>
  <c r="AR43" i="1"/>
  <c r="AO44" i="1"/>
  <c r="AP44" i="1"/>
  <c r="AQ44" i="1"/>
  <c r="AR44" i="1"/>
  <c r="AO45" i="1"/>
  <c r="AP45" i="1"/>
  <c r="AQ45" i="1"/>
  <c r="AR45" i="1"/>
  <c r="AO46" i="1"/>
  <c r="AP46" i="1"/>
  <c r="AQ46" i="1"/>
  <c r="AR46" i="1"/>
  <c r="AO47" i="1"/>
  <c r="AP47" i="1"/>
  <c r="AQ47" i="1"/>
  <c r="AR47" i="1"/>
  <c r="AO48" i="1"/>
  <c r="AP48" i="1"/>
  <c r="AQ48" i="1"/>
  <c r="AR48" i="1"/>
  <c r="AO49" i="1"/>
  <c r="AP49" i="1"/>
  <c r="AQ49" i="1"/>
  <c r="AR49" i="1"/>
  <c r="AO50" i="1"/>
  <c r="AP50" i="1"/>
  <c r="AQ50" i="1"/>
  <c r="AR50" i="1"/>
  <c r="AO51" i="1"/>
  <c r="AP51" i="1"/>
  <c r="AQ51" i="1"/>
  <c r="AR51" i="1"/>
  <c r="AO52" i="1"/>
  <c r="AP52" i="1"/>
  <c r="AQ52" i="1"/>
  <c r="AR52" i="1"/>
  <c r="AO53" i="1"/>
  <c r="AP53" i="1"/>
  <c r="AQ53" i="1"/>
  <c r="AR53" i="1"/>
  <c r="AO54" i="1"/>
  <c r="AP54" i="1"/>
  <c r="AQ54" i="1"/>
  <c r="AR54"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E14" i="1"/>
  <c r="AF14" i="1"/>
  <c r="AG14" i="1"/>
  <c r="AH14" i="1"/>
  <c r="AE15" i="1"/>
  <c r="AF15" i="1"/>
  <c r="AG15" i="1"/>
  <c r="AH15" i="1"/>
  <c r="AE16" i="1"/>
  <c r="AF16" i="1"/>
  <c r="AG16" i="1"/>
  <c r="AH16" i="1"/>
  <c r="AE17" i="1"/>
  <c r="AF17" i="1"/>
  <c r="AG17" i="1"/>
  <c r="AH17" i="1"/>
  <c r="AE18" i="1"/>
  <c r="AF18" i="1"/>
  <c r="AG18" i="1"/>
  <c r="AH18" i="1"/>
  <c r="AE19" i="1"/>
  <c r="AF19" i="1"/>
  <c r="AG19" i="1"/>
  <c r="AH19" i="1"/>
  <c r="AE20" i="1"/>
  <c r="AF20" i="1"/>
  <c r="AG20" i="1"/>
  <c r="AH20" i="1"/>
  <c r="AE21" i="1"/>
  <c r="AF21" i="1"/>
  <c r="AG21" i="1"/>
  <c r="AH21" i="1"/>
  <c r="AE22" i="1"/>
  <c r="AF22" i="1"/>
  <c r="AG22" i="1"/>
  <c r="AH22" i="1"/>
  <c r="AE23" i="1"/>
  <c r="AF23" i="1"/>
  <c r="AG23" i="1"/>
  <c r="AH23" i="1"/>
  <c r="AE24" i="1"/>
  <c r="AF24" i="1"/>
  <c r="AG24" i="1"/>
  <c r="AH24" i="1"/>
  <c r="AE25" i="1"/>
  <c r="AF25" i="1"/>
  <c r="AG25" i="1"/>
  <c r="AH25" i="1"/>
  <c r="AE26" i="1"/>
  <c r="AF26" i="1"/>
  <c r="AG26" i="1"/>
  <c r="AH26" i="1"/>
  <c r="AE27" i="1"/>
  <c r="AF27" i="1"/>
  <c r="AG27" i="1"/>
  <c r="AH27" i="1"/>
  <c r="AE28" i="1"/>
  <c r="AF28" i="1"/>
  <c r="AG28" i="1"/>
  <c r="AH28" i="1"/>
  <c r="AE29" i="1"/>
  <c r="AF29" i="1"/>
  <c r="AG29" i="1"/>
  <c r="AH29" i="1"/>
  <c r="AE30" i="1"/>
  <c r="AF30" i="1"/>
  <c r="AG30" i="1"/>
  <c r="AH30" i="1"/>
  <c r="AE31" i="1"/>
  <c r="AF31" i="1"/>
  <c r="AG31" i="1"/>
  <c r="AH31" i="1"/>
  <c r="AE32" i="1"/>
  <c r="AF32" i="1"/>
  <c r="AG32" i="1"/>
  <c r="AH32" i="1"/>
  <c r="AE33" i="1"/>
  <c r="AF33" i="1"/>
  <c r="AG33" i="1"/>
  <c r="AH33" i="1"/>
  <c r="AE34" i="1"/>
  <c r="AF34" i="1"/>
  <c r="AG34" i="1"/>
  <c r="AH34" i="1"/>
  <c r="AE35" i="1"/>
  <c r="AF35" i="1"/>
  <c r="AG35" i="1"/>
  <c r="AH35" i="1"/>
  <c r="AE36" i="1"/>
  <c r="AF36" i="1"/>
  <c r="AG36" i="1"/>
  <c r="AH36" i="1"/>
  <c r="AE37" i="1"/>
  <c r="AF37" i="1"/>
  <c r="AG37" i="1"/>
  <c r="AH37" i="1"/>
  <c r="AE38" i="1"/>
  <c r="AF38" i="1"/>
  <c r="AG38" i="1"/>
  <c r="AH38" i="1"/>
  <c r="AE39" i="1"/>
  <c r="AF39" i="1"/>
  <c r="AG39" i="1"/>
  <c r="AH39" i="1"/>
  <c r="AE40" i="1"/>
  <c r="AF40" i="1"/>
  <c r="AG40" i="1"/>
  <c r="AH40" i="1"/>
  <c r="AE41" i="1"/>
  <c r="AF41" i="1"/>
  <c r="AG41" i="1"/>
  <c r="AH41" i="1"/>
  <c r="AE42" i="1"/>
  <c r="AF42" i="1"/>
  <c r="AG42" i="1"/>
  <c r="AH42" i="1"/>
  <c r="AE43" i="1"/>
  <c r="AF43" i="1"/>
  <c r="AG43" i="1"/>
  <c r="AH43" i="1"/>
  <c r="AE44" i="1"/>
  <c r="AF44" i="1"/>
  <c r="AG44" i="1"/>
  <c r="AH44" i="1"/>
  <c r="AE45" i="1"/>
  <c r="AF45" i="1"/>
  <c r="AG45" i="1"/>
  <c r="AH45" i="1"/>
  <c r="AE46" i="1"/>
  <c r="AF46" i="1"/>
  <c r="AG46" i="1"/>
  <c r="AH46" i="1"/>
  <c r="AE47" i="1"/>
  <c r="AF47" i="1"/>
  <c r="AG47" i="1"/>
  <c r="AH47" i="1"/>
  <c r="AE48" i="1"/>
  <c r="AF48" i="1"/>
  <c r="AG48" i="1"/>
  <c r="AH48" i="1"/>
  <c r="AE49" i="1"/>
  <c r="AF49" i="1"/>
  <c r="AG49" i="1"/>
  <c r="AH49" i="1"/>
  <c r="AE50" i="1"/>
  <c r="AF50" i="1"/>
  <c r="AG50" i="1"/>
  <c r="AH50" i="1"/>
  <c r="AE51" i="1"/>
  <c r="AF51" i="1"/>
  <c r="AG51" i="1"/>
  <c r="AH51" i="1"/>
  <c r="AE52" i="1"/>
  <c r="AF52" i="1"/>
  <c r="AG52" i="1"/>
  <c r="AH52" i="1"/>
  <c r="AE53" i="1"/>
  <c r="AF53" i="1"/>
  <c r="AG53" i="1"/>
  <c r="AH53" i="1"/>
  <c r="AE54" i="1"/>
  <c r="AF54" i="1"/>
  <c r="AG54" i="1"/>
  <c r="AH54"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G6" i="1"/>
  <c r="BF8" i="1"/>
  <c r="BD8" i="1"/>
  <c r="BC8" i="1"/>
  <c r="BA8" i="1"/>
  <c r="AU8" i="1"/>
  <c r="AS8" i="1"/>
  <c r="AN8" i="1"/>
  <c r="AM8" i="1"/>
  <c r="AL8" i="1"/>
  <c r="AK8" i="1"/>
  <c r="AI8" i="1"/>
  <c r="AD8" i="1"/>
  <c r="AC8" i="1"/>
  <c r="AB8" i="1"/>
  <c r="AA8" i="1"/>
  <c r="Z8" i="1"/>
  <c r="Y8" i="1"/>
  <c r="X8" i="1"/>
  <c r="W8" i="1"/>
  <c r="V8" i="1"/>
  <c r="U8" i="1"/>
  <c r="S8" i="1"/>
  <c r="R8" i="1"/>
  <c r="P8" i="1"/>
  <c r="O8" i="1"/>
  <c r="M8" i="1"/>
  <c r="L8" i="1"/>
  <c r="J8" i="1"/>
  <c r="I8" i="1"/>
  <c r="G8" i="1"/>
  <c r="F8" i="1"/>
  <c r="D8" i="1"/>
  <c r="C8" i="1"/>
  <c r="BF7" i="1"/>
  <c r="BD7" i="1"/>
  <c r="BC7" i="1"/>
  <c r="BA7" i="1"/>
  <c r="AS7" i="1"/>
  <c r="AN7" i="1"/>
  <c r="AM7" i="1"/>
  <c r="AL7" i="1"/>
  <c r="AK7" i="1"/>
  <c r="AI7" i="1"/>
  <c r="AD7" i="1"/>
  <c r="AC7" i="1"/>
  <c r="AB7" i="1"/>
  <c r="AA7" i="1"/>
  <c r="Z7" i="1"/>
  <c r="Y7" i="1"/>
  <c r="X7" i="1"/>
  <c r="W7" i="1"/>
  <c r="V7" i="1"/>
  <c r="U7" i="1"/>
  <c r="S7" i="1"/>
  <c r="R7" i="1"/>
  <c r="P7" i="1"/>
  <c r="O7" i="1"/>
  <c r="M7" i="1"/>
  <c r="L7" i="1"/>
  <c r="J7" i="1"/>
  <c r="I7" i="1"/>
  <c r="G7" i="1"/>
  <c r="F7" i="1"/>
  <c r="D7" i="1"/>
  <c r="C7" i="1"/>
  <c r="BF6" i="1"/>
  <c r="BD6" i="1"/>
  <c r="BC6" i="1"/>
  <c r="BA6" i="1"/>
  <c r="AU6" i="1"/>
  <c r="AS6" i="1"/>
  <c r="AN6" i="1"/>
  <c r="AM6" i="1"/>
  <c r="AL6" i="1"/>
  <c r="AK6" i="1"/>
  <c r="AI6" i="1"/>
  <c r="AD6" i="1"/>
  <c r="AC6" i="1"/>
  <c r="AB6" i="1"/>
  <c r="AA6" i="1"/>
  <c r="Z6" i="1"/>
  <c r="Y6" i="1"/>
  <c r="X6" i="1"/>
  <c r="W6" i="1"/>
  <c r="V6" i="1"/>
  <c r="U6" i="1"/>
  <c r="S6" i="1"/>
  <c r="R6" i="1"/>
  <c r="P6" i="1"/>
  <c r="O6" i="1"/>
  <c r="M6" i="1"/>
  <c r="L6" i="1"/>
  <c r="J6" i="1"/>
  <c r="I6" i="1"/>
  <c r="F6" i="1"/>
  <c r="D6" i="1"/>
  <c r="C6" i="1"/>
  <c r="BF5" i="1"/>
  <c r="BD5" i="1"/>
  <c r="BC5" i="1"/>
  <c r="BA5" i="1"/>
  <c r="AU5" i="1"/>
  <c r="AS5" i="1"/>
  <c r="AN5" i="1"/>
  <c r="AM5" i="1"/>
  <c r="AL5" i="1"/>
  <c r="AK5" i="1"/>
  <c r="AI5" i="1"/>
  <c r="AD5" i="1"/>
  <c r="AC5" i="1"/>
  <c r="AB5" i="1"/>
  <c r="AA5" i="1"/>
  <c r="Z5" i="1"/>
  <c r="Y5" i="1"/>
  <c r="X5" i="1"/>
  <c r="W5" i="1"/>
  <c r="V5" i="1"/>
  <c r="U5" i="1"/>
  <c r="S5" i="1"/>
  <c r="R5" i="1"/>
  <c r="P5" i="1"/>
  <c r="O5" i="1"/>
  <c r="M5" i="1"/>
  <c r="L5" i="1"/>
  <c r="J5" i="1"/>
  <c r="I5" i="1"/>
  <c r="G5" i="1"/>
  <c r="F5" i="1"/>
  <c r="D5" i="1"/>
  <c r="C5" i="1"/>
  <c r="BF4" i="1"/>
  <c r="BD4" i="1"/>
  <c r="BC4" i="1"/>
  <c r="BA4" i="1"/>
  <c r="AU4" i="1"/>
  <c r="AS4" i="1"/>
  <c r="AN4" i="1"/>
  <c r="AM4" i="1"/>
  <c r="AL4" i="1"/>
  <c r="AK4" i="1"/>
  <c r="AI4" i="1"/>
  <c r="AD4" i="1"/>
  <c r="AC4" i="1"/>
  <c r="AB4" i="1"/>
  <c r="AA4" i="1"/>
  <c r="Z4" i="1"/>
  <c r="Y4" i="1"/>
  <c r="X4" i="1"/>
  <c r="W4" i="1"/>
  <c r="V4" i="1"/>
  <c r="U4" i="1"/>
  <c r="S4" i="1"/>
  <c r="R4" i="1"/>
  <c r="P4" i="1"/>
  <c r="O4" i="1"/>
  <c r="M4" i="1"/>
  <c r="L4" i="1"/>
  <c r="J4" i="1"/>
  <c r="I4" i="1"/>
  <c r="G4" i="1"/>
  <c r="F4" i="1"/>
  <c r="D4" i="1"/>
  <c r="C4" i="1"/>
  <c r="BF3" i="1"/>
  <c r="BD3" i="1"/>
  <c r="BC3" i="1"/>
  <c r="BA3" i="1"/>
  <c r="AS3" i="1"/>
  <c r="AM3" i="1"/>
  <c r="AL3" i="1"/>
  <c r="AK3" i="1"/>
  <c r="AI3" i="1"/>
  <c r="AD3" i="1"/>
  <c r="AC3" i="1"/>
  <c r="AB3" i="1"/>
  <c r="AA3" i="1"/>
  <c r="Z3" i="1"/>
  <c r="Y3" i="1"/>
  <c r="X3" i="1"/>
  <c r="W3" i="1"/>
  <c r="V3" i="1"/>
  <c r="U3" i="1"/>
  <c r="S3" i="1"/>
  <c r="R3" i="1"/>
  <c r="P3" i="1"/>
  <c r="O3" i="1"/>
  <c r="M3" i="1"/>
  <c r="L3" i="1"/>
  <c r="J3" i="1"/>
  <c r="I3" i="1"/>
  <c r="G3" i="1"/>
  <c r="F3" i="1"/>
  <c r="D3" i="1"/>
  <c r="C3" i="1"/>
  <c r="BB87" i="1" l="1"/>
  <c r="BB86" i="1"/>
  <c r="BB85" i="1"/>
  <c r="BB84" i="1"/>
  <c r="BB83" i="1"/>
  <c r="BB82" i="1"/>
  <c r="BB81" i="1"/>
  <c r="BB80" i="1"/>
  <c r="BB79" i="1"/>
  <c r="BB78" i="1"/>
  <c r="BB77" i="1"/>
  <c r="BB76" i="1"/>
  <c r="BB75" i="1"/>
  <c r="BB74" i="1"/>
  <c r="BB73" i="1"/>
  <c r="BB72" i="1"/>
  <c r="BB71" i="1"/>
  <c r="BB70" i="1"/>
  <c r="BB69" i="1"/>
  <c r="BB68" i="1"/>
  <c r="BB67" i="1"/>
  <c r="BB66" i="1"/>
  <c r="BB65" i="1"/>
  <c r="BB64" i="1"/>
  <c r="BB63" i="1"/>
  <c r="BB62" i="1"/>
  <c r="BB61" i="1"/>
  <c r="BB60" i="1"/>
  <c r="BB59" i="1"/>
  <c r="BB58" i="1"/>
  <c r="BB57" i="1"/>
  <c r="BB56" i="1"/>
  <c r="BB55" i="1"/>
  <c r="AZ87" i="1"/>
  <c r="AX87" i="1"/>
  <c r="AW87" i="1"/>
  <c r="AZ86" i="1"/>
  <c r="AX86" i="1"/>
  <c r="AW86" i="1"/>
  <c r="AZ85" i="1"/>
  <c r="AX85" i="1"/>
  <c r="AW85" i="1"/>
  <c r="AZ84" i="1"/>
  <c r="AX84" i="1"/>
  <c r="AW84" i="1"/>
  <c r="AZ83" i="1"/>
  <c r="AX83" i="1"/>
  <c r="AW83" i="1"/>
  <c r="AZ82" i="1"/>
  <c r="AY82" i="1"/>
  <c r="AX82" i="1"/>
  <c r="AW82" i="1"/>
  <c r="AZ81" i="1"/>
  <c r="AX81" i="1"/>
  <c r="AW81" i="1"/>
  <c r="AZ80" i="1"/>
  <c r="AX80" i="1"/>
  <c r="AW80" i="1"/>
  <c r="AZ79" i="1"/>
  <c r="AX79" i="1"/>
  <c r="AW79" i="1"/>
  <c r="AZ78" i="1"/>
  <c r="AX78" i="1"/>
  <c r="AW78" i="1"/>
  <c r="AZ77" i="1"/>
  <c r="AX77" i="1"/>
  <c r="AW77" i="1"/>
  <c r="AZ76" i="1"/>
  <c r="AX76" i="1"/>
  <c r="AW76" i="1"/>
  <c r="AZ75" i="1"/>
  <c r="AX75" i="1"/>
  <c r="AW75" i="1"/>
  <c r="AZ74" i="1"/>
  <c r="AX74" i="1"/>
  <c r="AW74" i="1"/>
  <c r="AZ73" i="1"/>
  <c r="AX73" i="1"/>
  <c r="AW73" i="1"/>
  <c r="AZ72" i="1"/>
  <c r="AX72" i="1"/>
  <c r="AW72" i="1"/>
  <c r="AZ71" i="1"/>
  <c r="AX71" i="1"/>
  <c r="AW71" i="1"/>
  <c r="AZ70" i="1"/>
  <c r="AX70" i="1"/>
  <c r="AW70" i="1"/>
  <c r="AZ69" i="1"/>
  <c r="AX69" i="1"/>
  <c r="AW69" i="1"/>
  <c r="AZ68" i="1"/>
  <c r="AX68" i="1"/>
  <c r="AW68" i="1"/>
  <c r="AZ67" i="1"/>
  <c r="AX67" i="1"/>
  <c r="AW67" i="1"/>
  <c r="AZ66" i="1"/>
  <c r="AX66" i="1"/>
  <c r="AW66" i="1"/>
  <c r="AZ65" i="1"/>
  <c r="AX65" i="1"/>
  <c r="AW65" i="1"/>
  <c r="AZ64" i="1"/>
  <c r="AX64" i="1"/>
  <c r="AW64" i="1"/>
  <c r="AZ63" i="1"/>
  <c r="AX63" i="1"/>
  <c r="AW63" i="1"/>
  <c r="AZ62" i="1"/>
  <c r="AX62" i="1"/>
  <c r="AW62" i="1"/>
  <c r="AZ61" i="1"/>
  <c r="AX61" i="1"/>
  <c r="AW61" i="1"/>
  <c r="AZ60" i="1"/>
  <c r="AX60" i="1"/>
  <c r="AW60" i="1"/>
  <c r="AZ59" i="1"/>
  <c r="AX59" i="1"/>
  <c r="AW59" i="1"/>
  <c r="AZ58" i="1"/>
  <c r="AY58" i="1"/>
  <c r="AX58" i="1"/>
  <c r="AW58" i="1"/>
  <c r="AZ57" i="1"/>
  <c r="AX57" i="1"/>
  <c r="AW57" i="1"/>
  <c r="AZ56" i="1"/>
  <c r="AY56" i="1"/>
  <c r="AX56" i="1"/>
  <c r="AW56" i="1"/>
  <c r="AZ55" i="1"/>
  <c r="AX55" i="1"/>
  <c r="AW55"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R87" i="1"/>
  <c r="AQ87" i="1"/>
  <c r="AP87" i="1"/>
  <c r="AO87" i="1"/>
  <c r="AR86" i="1"/>
  <c r="AQ86" i="1"/>
  <c r="AP86" i="1"/>
  <c r="AO86" i="1"/>
  <c r="AR85" i="1"/>
  <c r="AQ85" i="1"/>
  <c r="AP85" i="1"/>
  <c r="AO85" i="1"/>
  <c r="AR84" i="1"/>
  <c r="AQ84" i="1"/>
  <c r="AP84" i="1"/>
  <c r="AO84" i="1"/>
  <c r="AR83" i="1"/>
  <c r="AQ83" i="1"/>
  <c r="AP83" i="1"/>
  <c r="AO83" i="1"/>
  <c r="AR82" i="1"/>
  <c r="AQ82" i="1"/>
  <c r="AP82" i="1"/>
  <c r="AO82" i="1"/>
  <c r="AR81" i="1"/>
  <c r="AQ81" i="1"/>
  <c r="AP81" i="1"/>
  <c r="AO81" i="1"/>
  <c r="AR80" i="1"/>
  <c r="AQ80" i="1"/>
  <c r="AP80" i="1"/>
  <c r="AO80" i="1"/>
  <c r="AR79" i="1"/>
  <c r="AQ79" i="1"/>
  <c r="AP79" i="1"/>
  <c r="AO79" i="1"/>
  <c r="AR78" i="1"/>
  <c r="AQ78" i="1"/>
  <c r="AP78" i="1"/>
  <c r="AO78" i="1"/>
  <c r="AR77" i="1"/>
  <c r="AQ77" i="1"/>
  <c r="AP77" i="1"/>
  <c r="AO77" i="1"/>
  <c r="AR76" i="1"/>
  <c r="AQ76" i="1"/>
  <c r="AP76" i="1"/>
  <c r="AO76" i="1"/>
  <c r="AR75" i="1"/>
  <c r="AQ75" i="1"/>
  <c r="AP75" i="1"/>
  <c r="AO75" i="1"/>
  <c r="AR74" i="1"/>
  <c r="AQ74" i="1"/>
  <c r="AP74" i="1"/>
  <c r="AO74" i="1"/>
  <c r="AR73" i="1"/>
  <c r="AQ73" i="1"/>
  <c r="AP73" i="1"/>
  <c r="AO73" i="1"/>
  <c r="AR72" i="1"/>
  <c r="AQ72" i="1"/>
  <c r="AP72" i="1"/>
  <c r="AO72" i="1"/>
  <c r="AR71" i="1"/>
  <c r="AQ71" i="1"/>
  <c r="AP71" i="1"/>
  <c r="AO71" i="1"/>
  <c r="AR70" i="1"/>
  <c r="AQ70" i="1"/>
  <c r="AP70" i="1"/>
  <c r="AO70" i="1"/>
  <c r="AR69" i="1"/>
  <c r="AQ69" i="1"/>
  <c r="AP69" i="1"/>
  <c r="AO69" i="1"/>
  <c r="AR68" i="1"/>
  <c r="AQ68" i="1"/>
  <c r="AP68" i="1"/>
  <c r="AO68" i="1"/>
  <c r="AR67" i="1"/>
  <c r="AQ67" i="1"/>
  <c r="AP67" i="1"/>
  <c r="AO67" i="1"/>
  <c r="AR66" i="1"/>
  <c r="AQ66" i="1"/>
  <c r="AP66" i="1"/>
  <c r="AO66" i="1"/>
  <c r="AR65" i="1"/>
  <c r="AQ65" i="1"/>
  <c r="AP65" i="1"/>
  <c r="AO65" i="1"/>
  <c r="AR64" i="1"/>
  <c r="AQ64" i="1"/>
  <c r="AP64" i="1"/>
  <c r="AO64" i="1"/>
  <c r="AR63" i="1"/>
  <c r="AQ63" i="1"/>
  <c r="AP63" i="1"/>
  <c r="AO63" i="1"/>
  <c r="AR62" i="1"/>
  <c r="AQ62" i="1"/>
  <c r="AP62" i="1"/>
  <c r="AO62" i="1"/>
  <c r="AR61" i="1"/>
  <c r="AQ61" i="1"/>
  <c r="AP61" i="1"/>
  <c r="AO61" i="1"/>
  <c r="AR60" i="1"/>
  <c r="AQ60" i="1"/>
  <c r="AP60" i="1"/>
  <c r="AO60" i="1"/>
  <c r="AR59" i="1"/>
  <c r="AQ59" i="1"/>
  <c r="AP59" i="1"/>
  <c r="AO59" i="1"/>
  <c r="AR58" i="1"/>
  <c r="AQ58" i="1"/>
  <c r="AP58" i="1"/>
  <c r="AO58" i="1"/>
  <c r="AR57" i="1"/>
  <c r="AQ57" i="1"/>
  <c r="AP57" i="1"/>
  <c r="AO57" i="1"/>
  <c r="AR56" i="1"/>
  <c r="AQ56" i="1"/>
  <c r="AP56" i="1"/>
  <c r="AO56" i="1"/>
  <c r="AR55" i="1"/>
  <c r="AQ55" i="1"/>
  <c r="AP55" i="1"/>
  <c r="AO55"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H87" i="1"/>
  <c r="AG87" i="1"/>
  <c r="AF87" i="1"/>
  <c r="AE87" i="1"/>
  <c r="AH86" i="1"/>
  <c r="AG86" i="1"/>
  <c r="AF86" i="1"/>
  <c r="AE86" i="1"/>
  <c r="AH85" i="1"/>
  <c r="AG85" i="1"/>
  <c r="AF85" i="1"/>
  <c r="AE85" i="1"/>
  <c r="AH84" i="1"/>
  <c r="AG84" i="1"/>
  <c r="AF84" i="1"/>
  <c r="AE84" i="1"/>
  <c r="AH83" i="1"/>
  <c r="AG83" i="1"/>
  <c r="AF83" i="1"/>
  <c r="AE83" i="1"/>
  <c r="AH82" i="1"/>
  <c r="AG82" i="1"/>
  <c r="AF82" i="1"/>
  <c r="AE82" i="1"/>
  <c r="AH81" i="1"/>
  <c r="AG81" i="1"/>
  <c r="AF81" i="1"/>
  <c r="AE81" i="1"/>
  <c r="AH80" i="1"/>
  <c r="AG80" i="1"/>
  <c r="AF80" i="1"/>
  <c r="AE80" i="1"/>
  <c r="AH79" i="1"/>
  <c r="AG79" i="1"/>
  <c r="AF79" i="1"/>
  <c r="AE79" i="1"/>
  <c r="AH78" i="1"/>
  <c r="AG78" i="1"/>
  <c r="AF78" i="1"/>
  <c r="AE78" i="1"/>
  <c r="AH77" i="1"/>
  <c r="AG77" i="1"/>
  <c r="AF77" i="1"/>
  <c r="AE77" i="1"/>
  <c r="AH76" i="1"/>
  <c r="AG76" i="1"/>
  <c r="AF76" i="1"/>
  <c r="AE76" i="1"/>
  <c r="AH75" i="1"/>
  <c r="AG75" i="1"/>
  <c r="AF75" i="1"/>
  <c r="AE75" i="1"/>
  <c r="AH74" i="1"/>
  <c r="AG74" i="1"/>
  <c r="AF74" i="1"/>
  <c r="AE74" i="1"/>
  <c r="AH73" i="1"/>
  <c r="AG73" i="1"/>
  <c r="AF73" i="1"/>
  <c r="AE73" i="1"/>
  <c r="AH72" i="1"/>
  <c r="AG72" i="1"/>
  <c r="AF72" i="1"/>
  <c r="AE72" i="1"/>
  <c r="AH71" i="1"/>
  <c r="AG71" i="1"/>
  <c r="AF71" i="1"/>
  <c r="AE71" i="1"/>
  <c r="AH70" i="1"/>
  <c r="AG70" i="1"/>
  <c r="AF70" i="1"/>
  <c r="AE70" i="1"/>
  <c r="AH69" i="1"/>
  <c r="AG69" i="1"/>
  <c r="AF69" i="1"/>
  <c r="AE69" i="1"/>
  <c r="AH68" i="1"/>
  <c r="AG68" i="1"/>
  <c r="AF68" i="1"/>
  <c r="AE68" i="1"/>
  <c r="AH67" i="1"/>
  <c r="AG67" i="1"/>
  <c r="AF67" i="1"/>
  <c r="AE67" i="1"/>
  <c r="AH66" i="1"/>
  <c r="AG66" i="1"/>
  <c r="AF66" i="1"/>
  <c r="AE66" i="1"/>
  <c r="AH65" i="1"/>
  <c r="AG65" i="1"/>
  <c r="AF65" i="1"/>
  <c r="AE65" i="1"/>
  <c r="AH64" i="1"/>
  <c r="AG64" i="1"/>
  <c r="AF64" i="1"/>
  <c r="AE64" i="1"/>
  <c r="AH63" i="1"/>
  <c r="AG63" i="1"/>
  <c r="AF63" i="1"/>
  <c r="AE63" i="1"/>
  <c r="AH62" i="1"/>
  <c r="AG62" i="1"/>
  <c r="AF62" i="1"/>
  <c r="AE62" i="1"/>
  <c r="AH61" i="1"/>
  <c r="AG61" i="1"/>
  <c r="AF61" i="1"/>
  <c r="AE61" i="1"/>
  <c r="AH60" i="1"/>
  <c r="AG60" i="1"/>
  <c r="AF60" i="1"/>
  <c r="AE60" i="1"/>
  <c r="AH59" i="1"/>
  <c r="AG59" i="1"/>
  <c r="AF59" i="1"/>
  <c r="AE59" i="1"/>
  <c r="AH58" i="1"/>
  <c r="AG58" i="1"/>
  <c r="AF58" i="1"/>
  <c r="AE58" i="1"/>
  <c r="AH57" i="1"/>
  <c r="AG57" i="1"/>
  <c r="AF57" i="1"/>
  <c r="AE57" i="1"/>
  <c r="AH56" i="1"/>
  <c r="AG56" i="1"/>
  <c r="AF56" i="1"/>
  <c r="AE56" i="1"/>
  <c r="AH55" i="1"/>
  <c r="AG55" i="1"/>
  <c r="AF55" i="1"/>
  <c r="AE55" i="1"/>
  <c r="AY60" i="1" l="1"/>
  <c r="AY64" i="1"/>
  <c r="AY68" i="1"/>
  <c r="AY72" i="1"/>
  <c r="AY76" i="1"/>
  <c r="AY80" i="1"/>
  <c r="AY85" i="1"/>
  <c r="AY59" i="1"/>
  <c r="AY63" i="1"/>
  <c r="AY67" i="1"/>
  <c r="AY71" i="1"/>
  <c r="AY75" i="1"/>
  <c r="AY79" i="1"/>
  <c r="AY84" i="1"/>
  <c r="AY57" i="1"/>
  <c r="AY62" i="1"/>
  <c r="AY66" i="1"/>
  <c r="AY70" i="1"/>
  <c r="AY74" i="1"/>
  <c r="AY78" i="1"/>
  <c r="AY83" i="1"/>
  <c r="AY87" i="1"/>
  <c r="AY55" i="1"/>
  <c r="AY61" i="1"/>
  <c r="AY65" i="1"/>
  <c r="AY69" i="1"/>
  <c r="AY73" i="1"/>
  <c r="AY77" i="1"/>
  <c r="AY81" i="1"/>
  <c r="AY86" i="1"/>
  <c r="E81" i="1"/>
  <c r="E80" i="1"/>
  <c r="T77" i="1"/>
  <c r="Q77" i="1"/>
  <c r="N77" i="1"/>
  <c r="H77" i="1"/>
  <c r="E77" i="1"/>
  <c r="Q75" i="1"/>
  <c r="N75" i="1"/>
  <c r="K75" i="1"/>
  <c r="H75" i="1"/>
  <c r="E75" i="1"/>
  <c r="E67" i="1"/>
  <c r="T66" i="1"/>
  <c r="Q66" i="1"/>
  <c r="N66" i="1"/>
  <c r="K66" i="1"/>
  <c r="H66" i="1"/>
  <c r="E66" i="1"/>
  <c r="T61" i="1"/>
  <c r="Q61" i="1"/>
  <c r="N61" i="1"/>
  <c r="K61" i="1"/>
  <c r="H61" i="1"/>
  <c r="E61" i="1"/>
  <c r="T60" i="1"/>
  <c r="Q60" i="1"/>
  <c r="N60" i="1"/>
  <c r="K60" i="1"/>
  <c r="H60" i="1"/>
  <c r="E60" i="1"/>
  <c r="K59" i="1"/>
  <c r="H59" i="1"/>
  <c r="E59" i="1"/>
  <c r="T88" i="1"/>
  <c r="T87" i="1"/>
  <c r="T86" i="1"/>
  <c r="T85" i="1"/>
  <c r="T84" i="1"/>
  <c r="T83" i="1"/>
  <c r="T82" i="1"/>
  <c r="T81" i="1"/>
  <c r="T80" i="1"/>
  <c r="T79" i="1"/>
  <c r="T78" i="1"/>
  <c r="T76" i="1"/>
  <c r="T75" i="1"/>
  <c r="T74" i="1"/>
  <c r="T73" i="1"/>
  <c r="T72" i="1"/>
  <c r="T71" i="1"/>
  <c r="T70" i="1"/>
  <c r="T69" i="1"/>
  <c r="T68" i="1"/>
  <c r="T67" i="1"/>
  <c r="T65" i="1"/>
  <c r="T64" i="1"/>
  <c r="T63" i="1"/>
  <c r="T62" i="1"/>
  <c r="T59" i="1"/>
  <c r="T58" i="1"/>
  <c r="T57" i="1"/>
  <c r="T56" i="1"/>
  <c r="T55" i="1"/>
  <c r="Q88" i="1"/>
  <c r="Q87" i="1"/>
  <c r="Q86" i="1"/>
  <c r="Q85" i="1"/>
  <c r="Q84" i="1"/>
  <c r="Q83" i="1"/>
  <c r="Q82" i="1"/>
  <c r="Q81" i="1"/>
  <c r="Q80" i="1"/>
  <c r="Q79" i="1"/>
  <c r="Q78" i="1"/>
  <c r="Q76" i="1"/>
  <c r="Q74" i="1"/>
  <c r="Q73" i="1"/>
  <c r="Q72" i="1"/>
  <c r="Q71" i="1"/>
  <c r="Q70" i="1"/>
  <c r="Q69" i="1"/>
  <c r="Q68" i="1"/>
  <c r="Q67" i="1"/>
  <c r="Q65" i="1"/>
  <c r="Q64" i="1"/>
  <c r="Q63" i="1"/>
  <c r="Q62" i="1"/>
  <c r="Q59" i="1"/>
  <c r="Q58" i="1"/>
  <c r="Q57" i="1"/>
  <c r="Q56" i="1"/>
  <c r="N88" i="1"/>
  <c r="N87" i="1"/>
  <c r="N86" i="1"/>
  <c r="N85" i="1"/>
  <c r="N84" i="1"/>
  <c r="N83" i="1"/>
  <c r="N82" i="1"/>
  <c r="N81" i="1"/>
  <c r="N80" i="1"/>
  <c r="N79" i="1"/>
  <c r="N78" i="1"/>
  <c r="N76" i="1"/>
  <c r="N74" i="1"/>
  <c r="N73" i="1"/>
  <c r="N72" i="1"/>
  <c r="N71" i="1"/>
  <c r="N70" i="1"/>
  <c r="N69" i="1"/>
  <c r="N68" i="1"/>
  <c r="N67" i="1"/>
  <c r="N65" i="1"/>
  <c r="N64" i="1"/>
  <c r="N63" i="1"/>
  <c r="N62" i="1"/>
  <c r="N59" i="1"/>
  <c r="N58" i="1"/>
  <c r="N57" i="1"/>
  <c r="N56" i="1"/>
  <c r="N55" i="1"/>
  <c r="K88" i="1"/>
  <c r="K87" i="1"/>
  <c r="K86" i="1"/>
  <c r="K85" i="1"/>
  <c r="K84" i="1"/>
  <c r="K83" i="1"/>
  <c r="K82" i="1"/>
  <c r="K81" i="1"/>
  <c r="K80" i="1"/>
  <c r="K79" i="1"/>
  <c r="K78" i="1"/>
  <c r="K77" i="1"/>
  <c r="K76" i="1"/>
  <c r="K74" i="1"/>
  <c r="K73" i="1"/>
  <c r="K72" i="1"/>
  <c r="K71" i="1"/>
  <c r="K70" i="1"/>
  <c r="K69" i="1"/>
  <c r="K68" i="1"/>
  <c r="K67" i="1"/>
  <c r="K65" i="1"/>
  <c r="K64" i="1"/>
  <c r="K63" i="1"/>
  <c r="K62" i="1"/>
  <c r="K58" i="1"/>
  <c r="K57" i="1"/>
  <c r="K56" i="1"/>
  <c r="K55" i="1"/>
  <c r="H88" i="1"/>
  <c r="H87" i="1"/>
  <c r="H86" i="1"/>
  <c r="H85" i="1"/>
  <c r="H84" i="1"/>
  <c r="H83" i="1"/>
  <c r="H82" i="1"/>
  <c r="H81" i="1"/>
  <c r="H80" i="1"/>
  <c r="H79" i="1"/>
  <c r="H78" i="1"/>
  <c r="H76" i="1"/>
  <c r="H74" i="1"/>
  <c r="H73" i="1"/>
  <c r="H72" i="1"/>
  <c r="H71" i="1"/>
  <c r="H70" i="1"/>
  <c r="H69" i="1"/>
  <c r="H68" i="1"/>
  <c r="H67" i="1"/>
  <c r="H65" i="1"/>
  <c r="H64" i="1"/>
  <c r="H63" i="1"/>
  <c r="H62" i="1"/>
  <c r="H58" i="1"/>
  <c r="H57" i="1"/>
  <c r="H56" i="1"/>
  <c r="H55" i="1"/>
  <c r="E55" i="1"/>
  <c r="E56" i="1"/>
  <c r="E57" i="1"/>
  <c r="E58" i="1"/>
  <c r="E62" i="1"/>
  <c r="E63" i="1"/>
  <c r="E64" i="1"/>
  <c r="E65" i="1"/>
  <c r="E68" i="1"/>
  <c r="E69" i="1"/>
  <c r="E70" i="1"/>
  <c r="E71" i="1"/>
  <c r="E72" i="1"/>
  <c r="E73" i="1"/>
  <c r="E74" i="1"/>
  <c r="E76" i="1"/>
  <c r="E78" i="1"/>
  <c r="E79" i="1"/>
  <c r="E82" i="1"/>
  <c r="E83" i="1"/>
  <c r="E84" i="1"/>
  <c r="E85" i="1"/>
  <c r="E86" i="1"/>
  <c r="E87" i="1"/>
  <c r="AF88" i="1" l="1"/>
  <c r="G11" i="10" l="1"/>
  <c r="H11" i="10"/>
  <c r="I11" i="10"/>
  <c r="J11" i="10"/>
  <c r="K11" i="10"/>
  <c r="L11" i="10"/>
  <c r="M11" i="10"/>
  <c r="N11" i="10"/>
  <c r="O11" i="10"/>
  <c r="P11" i="10"/>
  <c r="Q11" i="10"/>
  <c r="R11" i="10"/>
  <c r="BB89" i="1" l="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AV89" i="1"/>
  <c r="AW89" i="1"/>
  <c r="AX89" i="1"/>
  <c r="AZ89" i="1"/>
  <c r="AV90" i="1"/>
  <c r="AW90" i="1"/>
  <c r="AX90" i="1"/>
  <c r="AZ90" i="1"/>
  <c r="AV91" i="1"/>
  <c r="AW91" i="1"/>
  <c r="AX91" i="1"/>
  <c r="AZ91" i="1"/>
  <c r="AV92" i="1"/>
  <c r="AW92" i="1"/>
  <c r="AX92" i="1"/>
  <c r="AZ92" i="1"/>
  <c r="AV93" i="1"/>
  <c r="AW93" i="1"/>
  <c r="AX93" i="1"/>
  <c r="AZ93" i="1"/>
  <c r="AV94" i="1"/>
  <c r="AW94" i="1"/>
  <c r="AX94" i="1"/>
  <c r="AZ94" i="1"/>
  <c r="AV95" i="1"/>
  <c r="AW95" i="1"/>
  <c r="AX95" i="1"/>
  <c r="AZ95" i="1"/>
  <c r="AV96" i="1"/>
  <c r="AW96" i="1"/>
  <c r="AX96" i="1"/>
  <c r="AZ96" i="1"/>
  <c r="AV97" i="1"/>
  <c r="AW97" i="1"/>
  <c r="AX97" i="1"/>
  <c r="AY97" i="1"/>
  <c r="AZ97" i="1"/>
  <c r="AV98" i="1"/>
  <c r="AW98" i="1"/>
  <c r="AX98" i="1"/>
  <c r="AZ98" i="1"/>
  <c r="AV99" i="1"/>
  <c r="AW99" i="1"/>
  <c r="AX99" i="1"/>
  <c r="AZ99" i="1"/>
  <c r="AV100" i="1"/>
  <c r="AW100" i="1"/>
  <c r="AX100" i="1"/>
  <c r="AZ100" i="1"/>
  <c r="AV101" i="1"/>
  <c r="AW101" i="1"/>
  <c r="AX101" i="1"/>
  <c r="AZ101" i="1"/>
  <c r="AV102" i="1"/>
  <c r="AW102" i="1"/>
  <c r="AX102" i="1"/>
  <c r="AZ102" i="1"/>
  <c r="AV103" i="1"/>
  <c r="AW103" i="1"/>
  <c r="AX103" i="1"/>
  <c r="AZ103" i="1"/>
  <c r="AV104" i="1"/>
  <c r="AW104" i="1"/>
  <c r="AX104" i="1"/>
  <c r="AZ104" i="1"/>
  <c r="AV105" i="1"/>
  <c r="AW105" i="1"/>
  <c r="AX105" i="1"/>
  <c r="AZ105" i="1"/>
  <c r="AV106" i="1"/>
  <c r="AW106" i="1"/>
  <c r="AX106" i="1"/>
  <c r="AZ106" i="1"/>
  <c r="AV107" i="1"/>
  <c r="AW107" i="1"/>
  <c r="AX107" i="1"/>
  <c r="AZ107" i="1"/>
  <c r="AV108" i="1"/>
  <c r="AW108" i="1"/>
  <c r="AX108" i="1"/>
  <c r="AZ108" i="1"/>
  <c r="AV109" i="1"/>
  <c r="AW109" i="1"/>
  <c r="AX109" i="1"/>
  <c r="AZ109" i="1"/>
  <c r="AV110" i="1"/>
  <c r="AW110" i="1"/>
  <c r="AX110" i="1"/>
  <c r="AZ110" i="1"/>
  <c r="AV111" i="1"/>
  <c r="AW111" i="1"/>
  <c r="AX111" i="1"/>
  <c r="AZ111" i="1"/>
  <c r="AV112" i="1"/>
  <c r="AW112" i="1"/>
  <c r="AX112" i="1"/>
  <c r="AZ112" i="1"/>
  <c r="AV113" i="1"/>
  <c r="AW113" i="1"/>
  <c r="AX113" i="1"/>
  <c r="AZ113" i="1"/>
  <c r="AV114" i="1"/>
  <c r="AW114" i="1"/>
  <c r="AX114" i="1"/>
  <c r="AZ114" i="1"/>
  <c r="AV115" i="1"/>
  <c r="AW115" i="1"/>
  <c r="AX115" i="1"/>
  <c r="AZ115" i="1"/>
  <c r="AV116" i="1"/>
  <c r="AW116" i="1"/>
  <c r="AX116" i="1"/>
  <c r="AZ116" i="1"/>
  <c r="AV117" i="1"/>
  <c r="AW117" i="1"/>
  <c r="AX117" i="1"/>
  <c r="AZ117" i="1"/>
  <c r="AV118" i="1"/>
  <c r="AW118" i="1"/>
  <c r="AX118" i="1"/>
  <c r="AZ118" i="1"/>
  <c r="AV119" i="1"/>
  <c r="AW119" i="1"/>
  <c r="AX119" i="1"/>
  <c r="AZ119" i="1"/>
  <c r="AV120" i="1"/>
  <c r="AW120" i="1"/>
  <c r="AX120" i="1"/>
  <c r="AZ120" i="1"/>
  <c r="AV121" i="1"/>
  <c r="AW121" i="1"/>
  <c r="AX121" i="1"/>
  <c r="AZ121" i="1"/>
  <c r="AV122" i="1"/>
  <c r="AW122" i="1"/>
  <c r="AX122" i="1"/>
  <c r="AZ122" i="1"/>
  <c r="AV123" i="1"/>
  <c r="AW123" i="1"/>
  <c r="AX123" i="1"/>
  <c r="AZ123" i="1"/>
  <c r="AV124" i="1"/>
  <c r="AW124" i="1"/>
  <c r="AX124" i="1"/>
  <c r="AZ124" i="1"/>
  <c r="AV125" i="1"/>
  <c r="AW125" i="1"/>
  <c r="AX125" i="1"/>
  <c r="AZ125"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P89" i="1"/>
  <c r="AQ89" i="1"/>
  <c r="AR89" i="1"/>
  <c r="AP90" i="1"/>
  <c r="AQ90" i="1"/>
  <c r="AR90" i="1"/>
  <c r="AP91" i="1"/>
  <c r="AQ91" i="1"/>
  <c r="AR91" i="1"/>
  <c r="AP92" i="1"/>
  <c r="AQ92" i="1"/>
  <c r="AR92" i="1"/>
  <c r="AP93" i="1"/>
  <c r="AQ93" i="1"/>
  <c r="AR93" i="1"/>
  <c r="AP94" i="1"/>
  <c r="AQ94" i="1"/>
  <c r="AR94" i="1"/>
  <c r="AP95" i="1"/>
  <c r="AQ95" i="1"/>
  <c r="AR95" i="1"/>
  <c r="AP96" i="1"/>
  <c r="AQ96" i="1"/>
  <c r="AR96" i="1"/>
  <c r="AP97" i="1"/>
  <c r="AQ97" i="1"/>
  <c r="AR97" i="1"/>
  <c r="AP98" i="1"/>
  <c r="AQ98" i="1"/>
  <c r="AR98" i="1"/>
  <c r="AP99" i="1"/>
  <c r="AQ99" i="1"/>
  <c r="AR99" i="1"/>
  <c r="AP100" i="1"/>
  <c r="AQ100" i="1"/>
  <c r="AR100" i="1"/>
  <c r="AP101" i="1"/>
  <c r="AQ101" i="1"/>
  <c r="AR101" i="1"/>
  <c r="AP102" i="1"/>
  <c r="AQ102" i="1"/>
  <c r="AR102" i="1"/>
  <c r="AP103" i="1"/>
  <c r="AQ103" i="1"/>
  <c r="AR103" i="1"/>
  <c r="AP104" i="1"/>
  <c r="AQ104" i="1"/>
  <c r="AR104" i="1"/>
  <c r="AP105" i="1"/>
  <c r="AQ105" i="1"/>
  <c r="AR105" i="1"/>
  <c r="AP106" i="1"/>
  <c r="AQ106" i="1"/>
  <c r="AR106" i="1"/>
  <c r="AP107" i="1"/>
  <c r="AQ107" i="1"/>
  <c r="AR107" i="1"/>
  <c r="AP108" i="1"/>
  <c r="AQ108" i="1"/>
  <c r="AR108" i="1"/>
  <c r="AP109" i="1"/>
  <c r="AQ109" i="1"/>
  <c r="AR109" i="1"/>
  <c r="AP110" i="1"/>
  <c r="AQ110" i="1"/>
  <c r="AR110" i="1"/>
  <c r="AP111" i="1"/>
  <c r="AQ111" i="1"/>
  <c r="AR111" i="1"/>
  <c r="AP112" i="1"/>
  <c r="AQ112" i="1"/>
  <c r="AR112" i="1"/>
  <c r="AP113" i="1"/>
  <c r="AQ113" i="1"/>
  <c r="AR113" i="1"/>
  <c r="AP114" i="1"/>
  <c r="AQ114" i="1"/>
  <c r="AR114" i="1"/>
  <c r="AP115" i="1"/>
  <c r="AQ115" i="1"/>
  <c r="AR115" i="1"/>
  <c r="AP116" i="1"/>
  <c r="AQ116" i="1"/>
  <c r="AR116" i="1"/>
  <c r="AP117" i="1"/>
  <c r="AQ117" i="1"/>
  <c r="AR117" i="1"/>
  <c r="AP118" i="1"/>
  <c r="AQ118" i="1"/>
  <c r="AR118" i="1"/>
  <c r="AP119" i="1"/>
  <c r="AQ119" i="1"/>
  <c r="AR119" i="1"/>
  <c r="AP120" i="1"/>
  <c r="AQ120" i="1"/>
  <c r="AR120" i="1"/>
  <c r="AP121" i="1"/>
  <c r="AQ121" i="1"/>
  <c r="AR121" i="1"/>
  <c r="AP122" i="1"/>
  <c r="AQ122" i="1"/>
  <c r="AR122" i="1"/>
  <c r="AP123" i="1"/>
  <c r="AQ123" i="1"/>
  <c r="AR123" i="1"/>
  <c r="AP124" i="1"/>
  <c r="AQ124" i="1"/>
  <c r="AR124" i="1"/>
  <c r="AP125" i="1"/>
  <c r="AQ125" i="1"/>
  <c r="AR125"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F110" i="1"/>
  <c r="AG110" i="1"/>
  <c r="AH110" i="1"/>
  <c r="AF111" i="1"/>
  <c r="AG111" i="1"/>
  <c r="AH111" i="1"/>
  <c r="AF112" i="1"/>
  <c r="AG112" i="1"/>
  <c r="AH112" i="1"/>
  <c r="AF113" i="1"/>
  <c r="AG113" i="1"/>
  <c r="AH113" i="1"/>
  <c r="AF114" i="1"/>
  <c r="AG114" i="1"/>
  <c r="AH114" i="1"/>
  <c r="AF115" i="1"/>
  <c r="AG115" i="1"/>
  <c r="AH115" i="1"/>
  <c r="AF116" i="1"/>
  <c r="AG116" i="1"/>
  <c r="AH116" i="1"/>
  <c r="AF117" i="1"/>
  <c r="AG117" i="1"/>
  <c r="AH117" i="1"/>
  <c r="AF118" i="1"/>
  <c r="AG118" i="1"/>
  <c r="AH118" i="1"/>
  <c r="AF119" i="1"/>
  <c r="AG119" i="1"/>
  <c r="AH119" i="1"/>
  <c r="AF120" i="1"/>
  <c r="AG120" i="1"/>
  <c r="AH120" i="1"/>
  <c r="AF121" i="1"/>
  <c r="AG121" i="1"/>
  <c r="AH121" i="1"/>
  <c r="AF122" i="1"/>
  <c r="AG122" i="1"/>
  <c r="AH122" i="1"/>
  <c r="AF123" i="1"/>
  <c r="AG123" i="1"/>
  <c r="AH123" i="1"/>
  <c r="AF124" i="1"/>
  <c r="AG124" i="1"/>
  <c r="AH124" i="1"/>
  <c r="AF125" i="1"/>
  <c r="AG125" i="1"/>
  <c r="AH125"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AY121" i="1" l="1"/>
  <c r="AY120" i="1"/>
  <c r="AY117" i="1"/>
  <c r="AY105" i="1"/>
  <c r="AY101" i="1"/>
  <c r="AY96" i="1"/>
  <c r="AY93" i="1"/>
  <c r="AY89" i="1"/>
  <c r="AY106" i="1"/>
  <c r="AY113" i="1"/>
  <c r="AY112" i="1"/>
  <c r="AY111" i="1"/>
  <c r="AY109" i="1"/>
  <c r="AY125" i="1"/>
  <c r="AY90" i="1"/>
  <c r="AY124" i="1"/>
  <c r="AY115" i="1"/>
  <c r="AY110" i="1"/>
  <c r="AY100" i="1"/>
  <c r="AY99" i="1"/>
  <c r="AY94" i="1"/>
  <c r="AY95" i="1"/>
  <c r="AY123" i="1"/>
  <c r="AY122" i="1"/>
  <c r="AY118" i="1"/>
  <c r="AY108" i="1"/>
  <c r="AY107" i="1"/>
  <c r="AY102" i="1"/>
  <c r="AY92" i="1"/>
  <c r="AY91" i="1"/>
  <c r="AY119" i="1"/>
  <c r="AY116" i="1"/>
  <c r="AY114" i="1"/>
  <c r="AY104" i="1"/>
  <c r="AY103" i="1"/>
  <c r="AY98" i="1"/>
  <c r="BB159" i="1"/>
  <c r="AZ159" i="1"/>
  <c r="AX159" i="1"/>
  <c r="AW159" i="1"/>
  <c r="AV159" i="1"/>
  <c r="AT159" i="1"/>
  <c r="AR159" i="1"/>
  <c r="AQ159" i="1"/>
  <c r="AP159" i="1"/>
  <c r="AO159" i="1"/>
  <c r="AJ159" i="1"/>
  <c r="AH159" i="1"/>
  <c r="AG159" i="1"/>
  <c r="AF159" i="1"/>
  <c r="AE159" i="1"/>
  <c r="T159" i="1"/>
  <c r="Q159" i="1"/>
  <c r="N159" i="1"/>
  <c r="K159" i="1"/>
  <c r="H159" i="1"/>
  <c r="E159" i="1"/>
  <c r="BB151" i="1"/>
  <c r="AZ151" i="1"/>
  <c r="AX151" i="1"/>
  <c r="AW151" i="1"/>
  <c r="AV151" i="1"/>
  <c r="AT151" i="1"/>
  <c r="AR151" i="1"/>
  <c r="AQ151" i="1"/>
  <c r="AP151" i="1"/>
  <c r="AO151" i="1"/>
  <c r="AJ151" i="1"/>
  <c r="AH151" i="1"/>
  <c r="AG151" i="1"/>
  <c r="AF151" i="1"/>
  <c r="AE151" i="1"/>
  <c r="T151" i="1"/>
  <c r="Q151" i="1"/>
  <c r="N151" i="1"/>
  <c r="K151" i="1"/>
  <c r="H151" i="1"/>
  <c r="E151" i="1"/>
  <c r="BB150" i="1"/>
  <c r="AZ150" i="1"/>
  <c r="AX150" i="1"/>
  <c r="AW150" i="1"/>
  <c r="AV150" i="1"/>
  <c r="AT150" i="1"/>
  <c r="AR150" i="1"/>
  <c r="AQ150" i="1"/>
  <c r="AP150" i="1"/>
  <c r="AO150" i="1"/>
  <c r="AJ150" i="1"/>
  <c r="AH150" i="1"/>
  <c r="AG150" i="1"/>
  <c r="AF150" i="1"/>
  <c r="AE150" i="1"/>
  <c r="T150" i="1"/>
  <c r="Q150" i="1"/>
  <c r="N150" i="1"/>
  <c r="K150" i="1"/>
  <c r="H150" i="1"/>
  <c r="E150" i="1"/>
  <c r="BB149" i="1"/>
  <c r="AZ149" i="1"/>
  <c r="AX149" i="1"/>
  <c r="AW149" i="1"/>
  <c r="AV149" i="1"/>
  <c r="AT149" i="1"/>
  <c r="AR149" i="1"/>
  <c r="AQ149" i="1"/>
  <c r="AP149" i="1"/>
  <c r="AO149" i="1"/>
  <c r="AJ149" i="1"/>
  <c r="AH149" i="1"/>
  <c r="AG149" i="1"/>
  <c r="AF149" i="1"/>
  <c r="AE149" i="1"/>
  <c r="T149" i="1"/>
  <c r="Q149" i="1"/>
  <c r="N149" i="1"/>
  <c r="K149" i="1"/>
  <c r="H149" i="1"/>
  <c r="E149" i="1"/>
  <c r="BB148" i="1"/>
  <c r="AZ148" i="1"/>
  <c r="AX148" i="1"/>
  <c r="AW148" i="1"/>
  <c r="AV148" i="1"/>
  <c r="AT148" i="1"/>
  <c r="AR148" i="1"/>
  <c r="AQ148" i="1"/>
  <c r="AP148" i="1"/>
  <c r="AO148" i="1"/>
  <c r="AJ148" i="1"/>
  <c r="AH148" i="1"/>
  <c r="AG148" i="1"/>
  <c r="AF148" i="1"/>
  <c r="AE148" i="1"/>
  <c r="T148" i="1"/>
  <c r="Q148" i="1"/>
  <c r="N148" i="1"/>
  <c r="K148" i="1"/>
  <c r="H148" i="1"/>
  <c r="E148" i="1"/>
  <c r="BB147" i="1"/>
  <c r="AZ147" i="1"/>
  <c r="AX147" i="1"/>
  <c r="AW147" i="1"/>
  <c r="AV147" i="1"/>
  <c r="AT147" i="1"/>
  <c r="AR147" i="1"/>
  <c r="AQ147" i="1"/>
  <c r="AP147" i="1"/>
  <c r="AO147" i="1"/>
  <c r="AJ147" i="1"/>
  <c r="AH147" i="1"/>
  <c r="AG147" i="1"/>
  <c r="AF147" i="1"/>
  <c r="AE147" i="1"/>
  <c r="T147" i="1"/>
  <c r="Q147" i="1"/>
  <c r="N147" i="1"/>
  <c r="K147" i="1"/>
  <c r="H147" i="1"/>
  <c r="E147" i="1"/>
  <c r="BB146" i="1"/>
  <c r="AZ146" i="1"/>
  <c r="AX146" i="1"/>
  <c r="AW146" i="1"/>
  <c r="AV146" i="1"/>
  <c r="AT146" i="1"/>
  <c r="AR146" i="1"/>
  <c r="AQ146" i="1"/>
  <c r="AP146" i="1"/>
  <c r="AO146" i="1"/>
  <c r="AJ146" i="1"/>
  <c r="AH146" i="1"/>
  <c r="AG146" i="1"/>
  <c r="AF146" i="1"/>
  <c r="AE146" i="1"/>
  <c r="T146" i="1"/>
  <c r="Q146" i="1"/>
  <c r="N146" i="1"/>
  <c r="K146" i="1"/>
  <c r="H146" i="1"/>
  <c r="E146" i="1"/>
  <c r="BB145" i="1"/>
  <c r="AZ145" i="1"/>
  <c r="AX145" i="1"/>
  <c r="AW145" i="1"/>
  <c r="AV145" i="1"/>
  <c r="AT145" i="1"/>
  <c r="AR145" i="1"/>
  <c r="AQ145" i="1"/>
  <c r="AP145" i="1"/>
  <c r="AO145" i="1"/>
  <c r="AJ145" i="1"/>
  <c r="AH145" i="1"/>
  <c r="AG145" i="1"/>
  <c r="AF145" i="1"/>
  <c r="AE145" i="1"/>
  <c r="T145" i="1"/>
  <c r="Q145" i="1"/>
  <c r="N145" i="1"/>
  <c r="K145" i="1"/>
  <c r="H145" i="1"/>
  <c r="E145" i="1"/>
  <c r="BB144" i="1"/>
  <c r="AZ144" i="1"/>
  <c r="AX144" i="1"/>
  <c r="AW144" i="1"/>
  <c r="AV144" i="1"/>
  <c r="AT144" i="1"/>
  <c r="AR144" i="1"/>
  <c r="AQ144" i="1"/>
  <c r="AP144" i="1"/>
  <c r="AO144" i="1"/>
  <c r="AJ144" i="1"/>
  <c r="AH144" i="1"/>
  <c r="AG144" i="1"/>
  <c r="AF144" i="1"/>
  <c r="AE144" i="1"/>
  <c r="T144" i="1"/>
  <c r="Q144" i="1"/>
  <c r="N144" i="1"/>
  <c r="K144" i="1"/>
  <c r="H144" i="1"/>
  <c r="E144" i="1"/>
  <c r="BB143" i="1"/>
  <c r="AZ143" i="1"/>
  <c r="AX143" i="1"/>
  <c r="AW143" i="1"/>
  <c r="AV143" i="1"/>
  <c r="AT143" i="1"/>
  <c r="AR143" i="1"/>
  <c r="AQ143" i="1"/>
  <c r="AP143" i="1"/>
  <c r="AO143" i="1"/>
  <c r="AJ143" i="1"/>
  <c r="AH143" i="1"/>
  <c r="AG143" i="1"/>
  <c r="AF143" i="1"/>
  <c r="AE143" i="1"/>
  <c r="T143" i="1"/>
  <c r="Q143" i="1"/>
  <c r="N143" i="1"/>
  <c r="K143" i="1"/>
  <c r="H143" i="1"/>
  <c r="E143" i="1"/>
  <c r="BB142" i="1"/>
  <c r="AZ142" i="1"/>
  <c r="AX142" i="1"/>
  <c r="AW142" i="1"/>
  <c r="AV142" i="1"/>
  <c r="AT142" i="1"/>
  <c r="AR142" i="1"/>
  <c r="AQ142" i="1"/>
  <c r="AP142" i="1"/>
  <c r="AO142" i="1"/>
  <c r="AJ142" i="1"/>
  <c r="AH142" i="1"/>
  <c r="AG142" i="1"/>
  <c r="AF142" i="1"/>
  <c r="AE142" i="1"/>
  <c r="T142" i="1"/>
  <c r="Q142" i="1"/>
  <c r="N142" i="1"/>
  <c r="K142" i="1"/>
  <c r="H142" i="1"/>
  <c r="E142" i="1"/>
  <c r="BB139" i="1"/>
  <c r="AZ139" i="1"/>
  <c r="AY139" i="1"/>
  <c r="AX139" i="1"/>
  <c r="AW139" i="1"/>
  <c r="AV139" i="1"/>
  <c r="AT139" i="1"/>
  <c r="AR139" i="1"/>
  <c r="AQ139" i="1"/>
  <c r="AP139" i="1"/>
  <c r="AO139" i="1"/>
  <c r="AJ139" i="1"/>
  <c r="AH139" i="1"/>
  <c r="AG139" i="1"/>
  <c r="AF139" i="1"/>
  <c r="AE139" i="1"/>
  <c r="T139" i="1"/>
  <c r="Q139" i="1"/>
  <c r="N139" i="1"/>
  <c r="K139" i="1"/>
  <c r="H139" i="1"/>
  <c r="E139" i="1"/>
  <c r="BB129" i="1"/>
  <c r="AZ129" i="1"/>
  <c r="AX129" i="1"/>
  <c r="AW129" i="1"/>
  <c r="AV129" i="1"/>
  <c r="AT129" i="1"/>
  <c r="AR129" i="1"/>
  <c r="AQ129" i="1"/>
  <c r="AP129" i="1"/>
  <c r="AO129" i="1"/>
  <c r="AJ129" i="1"/>
  <c r="AH129" i="1"/>
  <c r="AG129" i="1"/>
  <c r="AF129" i="1"/>
  <c r="AE129" i="1"/>
  <c r="T129" i="1"/>
  <c r="Q129" i="1"/>
  <c r="N129" i="1"/>
  <c r="K129" i="1"/>
  <c r="H129" i="1"/>
  <c r="E129" i="1"/>
  <c r="AE88" i="1"/>
  <c r="AG88" i="1"/>
  <c r="AH88" i="1"/>
  <c r="AJ88" i="1"/>
  <c r="AO88" i="1"/>
  <c r="AP88" i="1"/>
  <c r="AQ88" i="1"/>
  <c r="AR88" i="1"/>
  <c r="AT88" i="1"/>
  <c r="AV88" i="1"/>
  <c r="AW88" i="1"/>
  <c r="AX88" i="1"/>
  <c r="AZ88" i="1"/>
  <c r="BB88" i="1"/>
  <c r="AY144" i="1" l="1"/>
  <c r="AY148" i="1"/>
  <c r="AY159" i="1"/>
  <c r="AY145" i="1"/>
  <c r="AY149" i="1"/>
  <c r="AY88" i="1"/>
  <c r="AY129" i="1"/>
  <c r="AY142" i="1"/>
  <c r="AY146" i="1"/>
  <c r="AY150" i="1"/>
  <c r="AY143" i="1"/>
  <c r="AY147" i="1"/>
  <c r="AY151" i="1"/>
  <c r="G5" i="23"/>
  <c r="H5" i="23"/>
  <c r="H2" i="23"/>
  <c r="H3" i="23"/>
  <c r="H4" i="23"/>
  <c r="H6" i="23"/>
  <c r="H10" i="23"/>
  <c r="H11" i="23"/>
  <c r="H12" i="23"/>
  <c r="F60" i="23"/>
  <c r="D60" i="23"/>
  <c r="C60" i="23"/>
  <c r="B60" i="23"/>
  <c r="F59" i="23"/>
  <c r="D59" i="23"/>
  <c r="C59" i="23"/>
  <c r="B59" i="23"/>
  <c r="F58" i="23"/>
  <c r="D58" i="23"/>
  <c r="C58" i="23"/>
  <c r="B58" i="23"/>
  <c r="F57" i="23"/>
  <c r="D57" i="23"/>
  <c r="C57" i="23"/>
  <c r="B57" i="23"/>
  <c r="F56" i="23"/>
  <c r="D56" i="23"/>
  <c r="C56" i="23"/>
  <c r="B56" i="23"/>
  <c r="F55" i="23"/>
  <c r="D55" i="23"/>
  <c r="C55" i="23"/>
  <c r="B55" i="23"/>
  <c r="F54" i="23"/>
  <c r="D54" i="23"/>
  <c r="C54" i="23"/>
  <c r="B54" i="23"/>
  <c r="F53" i="23"/>
  <c r="D53" i="23"/>
  <c r="C53" i="23"/>
  <c r="B53" i="23"/>
  <c r="F52" i="23"/>
  <c r="D52" i="23"/>
  <c r="C52" i="23"/>
  <c r="B52" i="23"/>
  <c r="F51" i="23"/>
  <c r="D51" i="23"/>
  <c r="C51" i="23"/>
  <c r="B51" i="23"/>
  <c r="F50" i="23"/>
  <c r="D50" i="23"/>
  <c r="C50" i="23"/>
  <c r="B50" i="23"/>
  <c r="F49" i="23"/>
  <c r="D49" i="23"/>
  <c r="C49" i="23"/>
  <c r="B49" i="23"/>
  <c r="F48" i="23"/>
  <c r="D48" i="23"/>
  <c r="C48" i="23"/>
  <c r="B48" i="23"/>
  <c r="F47" i="23"/>
  <c r="D47" i="23"/>
  <c r="C47" i="23"/>
  <c r="B47" i="23"/>
  <c r="F46" i="23"/>
  <c r="D46" i="23"/>
  <c r="C46" i="23"/>
  <c r="B46" i="23"/>
  <c r="F45" i="23"/>
  <c r="D45" i="23"/>
  <c r="C45" i="23"/>
  <c r="B45" i="23"/>
  <c r="F44" i="23"/>
  <c r="D44" i="23"/>
  <c r="C44" i="23"/>
  <c r="B44" i="23"/>
  <c r="F43" i="23"/>
  <c r="D43" i="23"/>
  <c r="C43" i="23"/>
  <c r="B43" i="23"/>
  <c r="F42" i="23"/>
  <c r="D42" i="23"/>
  <c r="C42" i="23"/>
  <c r="B42" i="23"/>
  <c r="F41" i="23"/>
  <c r="D41" i="23"/>
  <c r="C41" i="23"/>
  <c r="B41" i="23"/>
  <c r="F40" i="23"/>
  <c r="D40" i="23"/>
  <c r="C40" i="23"/>
  <c r="B40" i="23"/>
  <c r="F39" i="23"/>
  <c r="D39" i="23"/>
  <c r="C39" i="23"/>
  <c r="B39" i="23"/>
  <c r="F38" i="23"/>
  <c r="D38" i="23"/>
  <c r="C38" i="23"/>
  <c r="B38" i="23"/>
  <c r="F37" i="23"/>
  <c r="D37" i="23"/>
  <c r="C37" i="23"/>
  <c r="B37" i="23"/>
  <c r="F36" i="23"/>
  <c r="D36" i="23"/>
  <c r="C36" i="23"/>
  <c r="B36" i="23"/>
  <c r="F35" i="23"/>
  <c r="D35" i="23"/>
  <c r="C35" i="23"/>
  <c r="B35" i="23"/>
  <c r="F34" i="23"/>
  <c r="D34" i="23"/>
  <c r="C34" i="23"/>
  <c r="B34" i="23"/>
  <c r="F33" i="23"/>
  <c r="D33" i="23"/>
  <c r="C33" i="23"/>
  <c r="B33" i="23"/>
  <c r="F32" i="23"/>
  <c r="D32" i="23"/>
  <c r="C32" i="23"/>
  <c r="B32" i="23"/>
  <c r="F31" i="23"/>
  <c r="D31" i="23"/>
  <c r="C31" i="23"/>
  <c r="B31" i="23"/>
  <c r="F30" i="23"/>
  <c r="D30" i="23"/>
  <c r="C30" i="23"/>
  <c r="B30" i="23"/>
  <c r="F29" i="23"/>
  <c r="D29" i="23"/>
  <c r="C29" i="23"/>
  <c r="B29" i="23"/>
  <c r="F28" i="23"/>
  <c r="D28" i="23"/>
  <c r="C28" i="23"/>
  <c r="B28" i="23"/>
  <c r="F27" i="23"/>
  <c r="D27" i="23"/>
  <c r="C27" i="23"/>
  <c r="B27" i="23"/>
  <c r="F26" i="23"/>
  <c r="D26" i="23"/>
  <c r="C26" i="23"/>
  <c r="B26" i="23"/>
  <c r="F25" i="23"/>
  <c r="D25" i="23"/>
  <c r="C25" i="23"/>
  <c r="B25" i="23"/>
  <c r="F24" i="23"/>
  <c r="D24" i="23"/>
  <c r="C24" i="23"/>
  <c r="B24" i="23"/>
  <c r="F23" i="23"/>
  <c r="D23" i="23"/>
  <c r="C23" i="23"/>
  <c r="B23" i="23"/>
  <c r="F22" i="23"/>
  <c r="D22" i="23"/>
  <c r="C22" i="23"/>
  <c r="B22" i="23"/>
  <c r="F21" i="23"/>
  <c r="D21" i="23"/>
  <c r="C21" i="23"/>
  <c r="B21" i="23"/>
  <c r="F20" i="23"/>
  <c r="D20" i="23"/>
  <c r="C20" i="23"/>
  <c r="B20" i="23"/>
  <c r="F19" i="23"/>
  <c r="D19" i="23"/>
  <c r="C19" i="23"/>
  <c r="B19" i="23"/>
  <c r="F18" i="23"/>
  <c r="D18" i="23"/>
  <c r="D11" i="23" s="1"/>
  <c r="C18" i="23"/>
  <c r="C10" i="23" s="1"/>
  <c r="B18" i="23"/>
  <c r="B11" i="23" s="1"/>
  <c r="G12" i="23"/>
  <c r="E12" i="23"/>
  <c r="G11" i="23"/>
  <c r="E11" i="23"/>
  <c r="G10" i="23"/>
  <c r="E10" i="23"/>
  <c r="G6" i="23"/>
  <c r="E6" i="23"/>
  <c r="C6" i="23"/>
  <c r="G4" i="23"/>
  <c r="E4" i="23"/>
  <c r="B4" i="23"/>
  <c r="G3" i="23"/>
  <c r="E3" i="23"/>
  <c r="G2" i="23"/>
  <c r="E2" i="23"/>
  <c r="B2" i="23" l="1"/>
  <c r="B3" i="23"/>
  <c r="B6" i="23"/>
  <c r="B10" i="23"/>
  <c r="H7" i="23"/>
  <c r="H9" i="23" s="1"/>
  <c r="B12" i="23"/>
  <c r="D4" i="23"/>
  <c r="D6" i="23"/>
  <c r="D12" i="23"/>
  <c r="C2" i="23"/>
  <c r="D2" i="23"/>
  <c r="C3" i="23"/>
  <c r="G7" i="23"/>
  <c r="G9" i="23" s="1"/>
  <c r="D10" i="23"/>
  <c r="C11" i="23"/>
  <c r="D3" i="23"/>
  <c r="C4" i="23"/>
  <c r="C12" i="23"/>
  <c r="E7" i="23"/>
  <c r="E8" i="23" s="1"/>
  <c r="B7" i="23"/>
  <c r="B9" i="23" s="1"/>
  <c r="BB127" i="1"/>
  <c r="BB128" i="1"/>
  <c r="BB130" i="1"/>
  <c r="BB131" i="1"/>
  <c r="BB132" i="1"/>
  <c r="BB133" i="1"/>
  <c r="BB134" i="1"/>
  <c r="BB135" i="1"/>
  <c r="BB136" i="1"/>
  <c r="BB137" i="1"/>
  <c r="BB138" i="1"/>
  <c r="BB140" i="1"/>
  <c r="BB141" i="1"/>
  <c r="BB152" i="1"/>
  <c r="BB153" i="1"/>
  <c r="BB154" i="1"/>
  <c r="BB155" i="1"/>
  <c r="BB156" i="1"/>
  <c r="BB157" i="1"/>
  <c r="BB158" i="1"/>
  <c r="BB160" i="1"/>
  <c r="BB161" i="1"/>
  <c r="BB162" i="1"/>
  <c r="BB163" i="1"/>
  <c r="BB164" i="1"/>
  <c r="BB165" i="1"/>
  <c r="BB166" i="1"/>
  <c r="BB167" i="1"/>
  <c r="BB168" i="1"/>
  <c r="BB126" i="1"/>
  <c r="C7" i="23" l="1"/>
  <c r="C8" i="23" s="1"/>
  <c r="H8" i="23"/>
  <c r="G8" i="23"/>
  <c r="D7" i="23"/>
  <c r="D9" i="23" s="1"/>
  <c r="C9" i="23"/>
  <c r="E9" i="23"/>
  <c r="B8" i="23"/>
  <c r="D8" i="23" l="1"/>
  <c r="R36" i="10"/>
  <c r="R35" i="10"/>
  <c r="R34" i="10"/>
  <c r="R33" i="10"/>
  <c r="R32" i="10"/>
  <c r="R31" i="10"/>
  <c r="R30" i="10"/>
  <c r="R29" i="10"/>
  <c r="R28" i="10"/>
  <c r="R26" i="10"/>
  <c r="R25" i="10"/>
  <c r="R24" i="10"/>
  <c r="R23" i="10"/>
  <c r="R22" i="10"/>
  <c r="R21" i="10"/>
  <c r="R20" i="10"/>
  <c r="R19" i="10"/>
  <c r="R18" i="10"/>
  <c r="R17" i="10"/>
  <c r="R16" i="10"/>
  <c r="R15" i="10"/>
  <c r="R14" i="10"/>
  <c r="R13" i="10"/>
  <c r="R12" i="10"/>
  <c r="R10" i="10"/>
  <c r="R9" i="10"/>
  <c r="R8" i="10"/>
  <c r="R7" i="10"/>
  <c r="R6" i="10"/>
  <c r="Q36" i="10"/>
  <c r="Q35" i="10"/>
  <c r="Q34" i="10"/>
  <c r="Q33" i="10"/>
  <c r="Q32" i="10"/>
  <c r="Q31" i="10"/>
  <c r="Q30" i="10"/>
  <c r="Q29" i="10"/>
  <c r="Q28" i="10"/>
  <c r="Q26" i="10"/>
  <c r="Q25" i="10"/>
  <c r="Q24" i="10"/>
  <c r="Q23" i="10"/>
  <c r="Q22" i="10"/>
  <c r="Q21" i="10"/>
  <c r="Q20" i="10"/>
  <c r="Q19" i="10"/>
  <c r="Q18" i="10"/>
  <c r="Q17" i="10"/>
  <c r="Q16" i="10"/>
  <c r="Q15" i="10"/>
  <c r="Q14" i="10"/>
  <c r="Q13" i="10"/>
  <c r="Q12" i="10"/>
  <c r="Q10" i="10"/>
  <c r="Q9" i="10"/>
  <c r="Q8" i="10"/>
  <c r="Q7" i="10"/>
  <c r="Q6" i="10"/>
  <c r="L36" i="10"/>
  <c r="L35" i="10"/>
  <c r="L34" i="10"/>
  <c r="L33" i="10"/>
  <c r="L32" i="10"/>
  <c r="L31" i="10"/>
  <c r="L30" i="10"/>
  <c r="L29" i="10"/>
  <c r="L28" i="10"/>
  <c r="L26" i="10"/>
  <c r="L25" i="10"/>
  <c r="L24" i="10"/>
  <c r="L23" i="10"/>
  <c r="L22" i="10"/>
  <c r="L21" i="10"/>
  <c r="L20" i="10"/>
  <c r="L19" i="10"/>
  <c r="L18" i="10"/>
  <c r="L17" i="10"/>
  <c r="L16" i="10"/>
  <c r="L15" i="10"/>
  <c r="L14" i="10"/>
  <c r="L13" i="10"/>
  <c r="L12" i="10"/>
  <c r="L10" i="10"/>
  <c r="L9" i="10"/>
  <c r="L8" i="10"/>
  <c r="L7" i="10"/>
  <c r="L6" i="10"/>
  <c r="L5" i="10"/>
  <c r="K36" i="10"/>
  <c r="K35" i="10"/>
  <c r="K34" i="10"/>
  <c r="K33" i="10"/>
  <c r="K32" i="10"/>
  <c r="K31" i="10"/>
  <c r="K30" i="10"/>
  <c r="K29" i="10"/>
  <c r="K28" i="10"/>
  <c r="K26" i="10"/>
  <c r="K25" i="10"/>
  <c r="K24" i="10"/>
  <c r="K23" i="10"/>
  <c r="K22" i="10"/>
  <c r="K21" i="10"/>
  <c r="K20" i="10"/>
  <c r="K19" i="10"/>
  <c r="K18" i="10"/>
  <c r="K17" i="10"/>
  <c r="K16" i="10"/>
  <c r="K15" i="10"/>
  <c r="K14" i="10"/>
  <c r="K13" i="10"/>
  <c r="K12" i="10"/>
  <c r="K10" i="10"/>
  <c r="K9" i="10"/>
  <c r="K8" i="10"/>
  <c r="K7" i="10"/>
  <c r="K6" i="10"/>
  <c r="K5" i="10"/>
  <c r="P36" i="10"/>
  <c r="P35" i="10"/>
  <c r="P34" i="10"/>
  <c r="P33" i="10"/>
  <c r="P32" i="10"/>
  <c r="P31" i="10"/>
  <c r="P30" i="10"/>
  <c r="P29" i="10"/>
  <c r="P28" i="10"/>
  <c r="P26" i="10"/>
  <c r="P25" i="10"/>
  <c r="P24" i="10"/>
  <c r="P23" i="10"/>
  <c r="P22" i="10"/>
  <c r="P21" i="10"/>
  <c r="P20" i="10"/>
  <c r="P19" i="10"/>
  <c r="P18" i="10"/>
  <c r="P17" i="10"/>
  <c r="P16" i="10"/>
  <c r="P15" i="10"/>
  <c r="P14" i="10"/>
  <c r="P13" i="10"/>
  <c r="P12" i="10"/>
  <c r="P10" i="10"/>
  <c r="P9" i="10"/>
  <c r="P8" i="10"/>
  <c r="P7" i="10"/>
  <c r="P6" i="10"/>
  <c r="P5" i="10"/>
  <c r="O36" i="10"/>
  <c r="O35" i="10"/>
  <c r="O34" i="10"/>
  <c r="O33" i="10"/>
  <c r="O32" i="10"/>
  <c r="O31" i="10"/>
  <c r="O30" i="10"/>
  <c r="O29" i="10"/>
  <c r="O28" i="10"/>
  <c r="O26" i="10"/>
  <c r="O25" i="10"/>
  <c r="O24" i="10"/>
  <c r="O23" i="10"/>
  <c r="O22" i="10"/>
  <c r="O21" i="10"/>
  <c r="O20" i="10"/>
  <c r="O19" i="10"/>
  <c r="O18" i="10"/>
  <c r="O17" i="10"/>
  <c r="O16" i="10"/>
  <c r="O15" i="10"/>
  <c r="O14" i="10"/>
  <c r="O13" i="10"/>
  <c r="O12" i="10"/>
  <c r="O10" i="10"/>
  <c r="O9" i="10"/>
  <c r="O8" i="10"/>
  <c r="O7" i="10"/>
  <c r="O6" i="10"/>
  <c r="O5" i="10"/>
  <c r="N36" i="10"/>
  <c r="N35" i="10"/>
  <c r="N34" i="10"/>
  <c r="N33" i="10"/>
  <c r="N32" i="10"/>
  <c r="N31" i="10"/>
  <c r="N30" i="10"/>
  <c r="N29" i="10"/>
  <c r="N28" i="10"/>
  <c r="N26" i="10"/>
  <c r="N25" i="10"/>
  <c r="N24" i="10"/>
  <c r="N23" i="10"/>
  <c r="N22" i="10"/>
  <c r="N21" i="10"/>
  <c r="N20" i="10"/>
  <c r="N19" i="10"/>
  <c r="N18" i="10"/>
  <c r="N17" i="10"/>
  <c r="N16" i="10"/>
  <c r="N15" i="10"/>
  <c r="N14" i="10"/>
  <c r="N13" i="10"/>
  <c r="N12" i="10"/>
  <c r="N10" i="10"/>
  <c r="N9" i="10"/>
  <c r="N8" i="10"/>
  <c r="N7" i="10"/>
  <c r="N6" i="10"/>
  <c r="N5" i="10"/>
  <c r="M5" i="10"/>
  <c r="M36" i="10"/>
  <c r="M35" i="10"/>
  <c r="M34" i="10"/>
  <c r="M33" i="10"/>
  <c r="M32" i="10"/>
  <c r="M31" i="10"/>
  <c r="M30" i="10"/>
  <c r="M29" i="10"/>
  <c r="M28" i="10"/>
  <c r="M26" i="10"/>
  <c r="M25" i="10"/>
  <c r="M24" i="10"/>
  <c r="M23" i="10"/>
  <c r="M22" i="10"/>
  <c r="M21" i="10"/>
  <c r="M20" i="10"/>
  <c r="M19" i="10"/>
  <c r="M18" i="10"/>
  <c r="M17" i="10"/>
  <c r="M16" i="10"/>
  <c r="M15" i="10"/>
  <c r="M14" i="10"/>
  <c r="M13" i="10"/>
  <c r="M12" i="10"/>
  <c r="M10" i="10"/>
  <c r="M9" i="10"/>
  <c r="M8" i="10"/>
  <c r="M7" i="10"/>
  <c r="M6" i="10"/>
  <c r="J36" i="10"/>
  <c r="J35" i="10"/>
  <c r="J34" i="10"/>
  <c r="J33" i="10"/>
  <c r="J32" i="10"/>
  <c r="J31" i="10"/>
  <c r="J30" i="10"/>
  <c r="J29" i="10"/>
  <c r="J28" i="10"/>
  <c r="J26" i="10"/>
  <c r="J25" i="10"/>
  <c r="J24" i="10"/>
  <c r="J23" i="10"/>
  <c r="J22" i="10"/>
  <c r="J21" i="10"/>
  <c r="J20" i="10"/>
  <c r="J19" i="10"/>
  <c r="J18" i="10"/>
  <c r="J17" i="10"/>
  <c r="J16" i="10"/>
  <c r="J15" i="10"/>
  <c r="J14" i="10"/>
  <c r="J13" i="10"/>
  <c r="J12" i="10"/>
  <c r="J10" i="10"/>
  <c r="J9" i="10"/>
  <c r="J8" i="10"/>
  <c r="J7" i="10"/>
  <c r="J6" i="10"/>
  <c r="J5" i="10"/>
  <c r="I36" i="10"/>
  <c r="I35" i="10"/>
  <c r="I34" i="10"/>
  <c r="I33" i="10"/>
  <c r="I32" i="10"/>
  <c r="I31" i="10"/>
  <c r="I30" i="10"/>
  <c r="I29" i="10"/>
  <c r="I28" i="10"/>
  <c r="I26" i="10"/>
  <c r="I25" i="10"/>
  <c r="I24" i="10"/>
  <c r="I23" i="10"/>
  <c r="I22" i="10"/>
  <c r="I21" i="10"/>
  <c r="I20" i="10"/>
  <c r="I19" i="10"/>
  <c r="I18" i="10"/>
  <c r="I17" i="10"/>
  <c r="I16" i="10"/>
  <c r="I15" i="10"/>
  <c r="I14" i="10"/>
  <c r="I13" i="10"/>
  <c r="I12" i="10"/>
  <c r="I10" i="10"/>
  <c r="I9" i="10"/>
  <c r="I8" i="10"/>
  <c r="I7" i="10"/>
  <c r="I6" i="10"/>
  <c r="I5" i="10"/>
  <c r="H5" i="10"/>
  <c r="H36" i="10"/>
  <c r="H35" i="10"/>
  <c r="H34" i="10"/>
  <c r="H33" i="10"/>
  <c r="H32" i="10"/>
  <c r="H31" i="10"/>
  <c r="H30" i="10"/>
  <c r="H29" i="10"/>
  <c r="H28" i="10"/>
  <c r="H26" i="10"/>
  <c r="H25" i="10"/>
  <c r="H24" i="10"/>
  <c r="H23" i="10"/>
  <c r="H22" i="10"/>
  <c r="H21" i="10"/>
  <c r="H20" i="10"/>
  <c r="H19" i="10"/>
  <c r="H18" i="10"/>
  <c r="H17" i="10"/>
  <c r="H16" i="10"/>
  <c r="H15" i="10"/>
  <c r="H14" i="10"/>
  <c r="H13" i="10"/>
  <c r="H12" i="10"/>
  <c r="H10" i="10"/>
  <c r="H9" i="10"/>
  <c r="H8" i="10"/>
  <c r="H7" i="10"/>
  <c r="H6" i="10"/>
  <c r="G36" i="10"/>
  <c r="G35" i="10"/>
  <c r="G34" i="10"/>
  <c r="G33" i="10"/>
  <c r="G32" i="10"/>
  <c r="G31" i="10"/>
  <c r="G30" i="10"/>
  <c r="G29" i="10"/>
  <c r="G28" i="10"/>
  <c r="G26" i="10"/>
  <c r="G25" i="10"/>
  <c r="G24" i="10"/>
  <c r="G23" i="10"/>
  <c r="G22" i="10"/>
  <c r="G21" i="10"/>
  <c r="G20" i="10"/>
  <c r="G19" i="10"/>
  <c r="G18" i="10"/>
  <c r="G17" i="10"/>
  <c r="G16" i="10"/>
  <c r="G15" i="10"/>
  <c r="G14" i="10"/>
  <c r="G13" i="10"/>
  <c r="G12" i="10"/>
  <c r="G10" i="10"/>
  <c r="G9" i="10"/>
  <c r="G8" i="10"/>
  <c r="G7" i="10"/>
  <c r="G6" i="10"/>
  <c r="F6" i="10"/>
  <c r="F7" i="10"/>
  <c r="F8" i="10"/>
  <c r="F9" i="10"/>
  <c r="F10" i="10"/>
  <c r="F11" i="10"/>
  <c r="F12" i="10"/>
  <c r="F13" i="10"/>
  <c r="F14" i="10"/>
  <c r="F15" i="10"/>
  <c r="F16" i="10"/>
  <c r="F17" i="10"/>
  <c r="F18" i="10"/>
  <c r="F19" i="10"/>
  <c r="F20" i="10"/>
  <c r="F21" i="10"/>
  <c r="F22" i="10"/>
  <c r="F23" i="10"/>
  <c r="F24" i="10"/>
  <c r="F25" i="10"/>
  <c r="F26" i="10"/>
  <c r="F28" i="10"/>
  <c r="F29" i="10"/>
  <c r="F30" i="10"/>
  <c r="F31" i="10"/>
  <c r="F32" i="10"/>
  <c r="F33" i="10"/>
  <c r="F34" i="10"/>
  <c r="F35" i="10"/>
  <c r="F36" i="10"/>
  <c r="K70" i="2"/>
  <c r="I70" i="2"/>
  <c r="G70" i="2"/>
  <c r="K69" i="2"/>
  <c r="I69" i="2"/>
  <c r="G69" i="2"/>
  <c r="K68" i="2"/>
  <c r="I68" i="2"/>
  <c r="G68" i="2"/>
  <c r="K67" i="2"/>
  <c r="I67" i="2"/>
  <c r="G67" i="2"/>
  <c r="K66" i="2"/>
  <c r="I66" i="2"/>
  <c r="G66" i="2"/>
  <c r="K65" i="2"/>
  <c r="I65" i="2"/>
  <c r="G65" i="2"/>
  <c r="K64" i="2"/>
  <c r="I64" i="2"/>
  <c r="G64" i="2"/>
  <c r="K63" i="2"/>
  <c r="I63" i="2"/>
  <c r="G63" i="2"/>
  <c r="K62" i="2"/>
  <c r="I62" i="2"/>
  <c r="G62" i="2"/>
  <c r="K61" i="2"/>
  <c r="I61" i="2"/>
  <c r="G61" i="2"/>
  <c r="K60" i="2"/>
  <c r="I60" i="2"/>
  <c r="G60" i="2"/>
  <c r="K59" i="2"/>
  <c r="I59" i="2"/>
  <c r="G59" i="2"/>
  <c r="K58" i="2"/>
  <c r="I58" i="2"/>
  <c r="G58" i="2"/>
  <c r="K57" i="2"/>
  <c r="I57" i="2"/>
  <c r="G57" i="2"/>
  <c r="K56" i="2"/>
  <c r="I56" i="2"/>
  <c r="G56" i="2"/>
  <c r="K55" i="2"/>
  <c r="I55" i="2"/>
  <c r="G55" i="2"/>
  <c r="K54" i="2"/>
  <c r="I54" i="2"/>
  <c r="G54" i="2"/>
  <c r="K53" i="2"/>
  <c r="I53" i="2"/>
  <c r="G53" i="2"/>
  <c r="K52" i="2"/>
  <c r="I52" i="2"/>
  <c r="G52" i="2"/>
  <c r="K51" i="2"/>
  <c r="I51" i="2"/>
  <c r="G51" i="2"/>
  <c r="K50" i="2"/>
  <c r="I50" i="2"/>
  <c r="G50" i="2"/>
  <c r="K49" i="2"/>
  <c r="I49" i="2"/>
  <c r="G49" i="2"/>
  <c r="K48" i="2"/>
  <c r="I48" i="2"/>
  <c r="G48" i="2"/>
  <c r="K47" i="2"/>
  <c r="I47" i="2"/>
  <c r="G47" i="2"/>
  <c r="K46" i="2"/>
  <c r="I46" i="2"/>
  <c r="G46" i="2"/>
  <c r="K45" i="2"/>
  <c r="I45" i="2"/>
  <c r="G45" i="2"/>
  <c r="K44" i="2"/>
  <c r="I44" i="2"/>
  <c r="G44" i="2"/>
  <c r="K43" i="2"/>
  <c r="I43" i="2"/>
  <c r="G43" i="2"/>
  <c r="K42" i="2"/>
  <c r="I42" i="2"/>
  <c r="G42" i="2"/>
  <c r="K41" i="2"/>
  <c r="I41" i="2"/>
  <c r="G41" i="2"/>
  <c r="K40" i="2"/>
  <c r="I40" i="2"/>
  <c r="G40" i="2"/>
  <c r="K39" i="2"/>
  <c r="I39" i="2"/>
  <c r="G39" i="2"/>
  <c r="K38" i="2"/>
  <c r="I38" i="2"/>
  <c r="G38" i="2"/>
  <c r="K37" i="2"/>
  <c r="I37" i="2"/>
  <c r="G37" i="2"/>
  <c r="K36" i="2"/>
  <c r="I36" i="2"/>
  <c r="G36" i="2"/>
  <c r="K35" i="2"/>
  <c r="I35" i="2"/>
  <c r="G35" i="2"/>
  <c r="K34" i="2"/>
  <c r="I34" i="2"/>
  <c r="G34" i="2"/>
  <c r="K33" i="2"/>
  <c r="I33" i="2"/>
  <c r="G33" i="2"/>
  <c r="K32" i="2"/>
  <c r="I32" i="2"/>
  <c r="G32" i="2"/>
  <c r="K31" i="2"/>
  <c r="I31" i="2"/>
  <c r="G31" i="2"/>
  <c r="K30" i="2"/>
  <c r="I30" i="2"/>
  <c r="G30" i="2"/>
  <c r="K29" i="2"/>
  <c r="I29" i="2"/>
  <c r="G29" i="2"/>
  <c r="K28" i="2"/>
  <c r="I28" i="2"/>
  <c r="G28" i="2"/>
  <c r="K27" i="2"/>
  <c r="I27" i="2"/>
  <c r="G27" i="2"/>
  <c r="K26" i="2"/>
  <c r="I26" i="2"/>
  <c r="G26" i="2"/>
  <c r="K25" i="2"/>
  <c r="I25" i="2"/>
  <c r="G25" i="2"/>
  <c r="K24" i="2"/>
  <c r="I24" i="2"/>
  <c r="G24" i="2"/>
  <c r="K23" i="2"/>
  <c r="I23" i="2"/>
  <c r="G23" i="2"/>
  <c r="K22" i="2"/>
  <c r="I22" i="2"/>
  <c r="G22" i="2"/>
  <c r="K21" i="2"/>
  <c r="I21" i="2"/>
  <c r="G21" i="2"/>
  <c r="K20" i="2"/>
  <c r="I20" i="2"/>
  <c r="G20" i="2"/>
  <c r="K19" i="2"/>
  <c r="I19" i="2"/>
  <c r="G19" i="2"/>
  <c r="K18" i="2"/>
  <c r="I18" i="2"/>
  <c r="G18" i="2"/>
  <c r="K17" i="2"/>
  <c r="I17" i="2"/>
  <c r="G17" i="2"/>
  <c r="K16" i="2"/>
  <c r="I16" i="2"/>
  <c r="G16" i="2"/>
  <c r="K15" i="2"/>
  <c r="I15" i="2"/>
  <c r="G15" i="2"/>
  <c r="K14" i="2"/>
  <c r="I14" i="2"/>
  <c r="G14" i="2"/>
  <c r="K13" i="2"/>
  <c r="I13" i="2"/>
  <c r="G13" i="2"/>
  <c r="K12" i="2"/>
  <c r="I12" i="2"/>
  <c r="G12" i="2"/>
  <c r="K11" i="2"/>
  <c r="I11" i="2"/>
  <c r="G11" i="2"/>
  <c r="K10" i="2"/>
  <c r="I10" i="2"/>
  <c r="G10" i="2"/>
  <c r="K9" i="2"/>
  <c r="I9" i="2"/>
  <c r="G9" i="2"/>
  <c r="K8" i="2"/>
  <c r="I8" i="2"/>
  <c r="G8" i="2"/>
  <c r="AV127" i="1"/>
  <c r="AW127" i="1"/>
  <c r="AX127" i="1"/>
  <c r="AZ127" i="1"/>
  <c r="AV128" i="1"/>
  <c r="AW128" i="1"/>
  <c r="AX128" i="1"/>
  <c r="AZ128" i="1"/>
  <c r="AV130" i="1"/>
  <c r="AW130" i="1"/>
  <c r="AX130" i="1"/>
  <c r="AZ130" i="1"/>
  <c r="AV131" i="1"/>
  <c r="AW131" i="1"/>
  <c r="AX131" i="1"/>
  <c r="AZ131" i="1"/>
  <c r="AV132" i="1"/>
  <c r="AW132" i="1"/>
  <c r="AX132" i="1"/>
  <c r="AZ132" i="1"/>
  <c r="AV133" i="1"/>
  <c r="AW133" i="1"/>
  <c r="AX133" i="1"/>
  <c r="AZ133" i="1"/>
  <c r="AV134" i="1"/>
  <c r="AW134" i="1"/>
  <c r="AX134" i="1"/>
  <c r="AZ134" i="1"/>
  <c r="AV135" i="1"/>
  <c r="AW135" i="1"/>
  <c r="AX135" i="1"/>
  <c r="AZ135" i="1"/>
  <c r="AV136" i="1"/>
  <c r="AW136" i="1"/>
  <c r="AX136" i="1"/>
  <c r="AZ136" i="1"/>
  <c r="AV137" i="1"/>
  <c r="AW137" i="1"/>
  <c r="AX137" i="1"/>
  <c r="AZ137" i="1"/>
  <c r="AV138" i="1"/>
  <c r="AW138" i="1"/>
  <c r="AX138" i="1"/>
  <c r="AZ138" i="1"/>
  <c r="AV140" i="1"/>
  <c r="AW140" i="1"/>
  <c r="AX140" i="1"/>
  <c r="AZ140" i="1"/>
  <c r="AV141" i="1"/>
  <c r="AW141" i="1"/>
  <c r="AX141" i="1"/>
  <c r="AZ141" i="1"/>
  <c r="AV152" i="1"/>
  <c r="AW152" i="1"/>
  <c r="AX152" i="1"/>
  <c r="AZ152" i="1"/>
  <c r="AV153" i="1"/>
  <c r="AW153" i="1"/>
  <c r="AX153" i="1"/>
  <c r="AZ153" i="1"/>
  <c r="AV154" i="1"/>
  <c r="AW154" i="1"/>
  <c r="AX154" i="1"/>
  <c r="AZ154" i="1"/>
  <c r="AV155" i="1"/>
  <c r="AW155" i="1"/>
  <c r="AX155" i="1"/>
  <c r="AZ155" i="1"/>
  <c r="AV156" i="1"/>
  <c r="AW156" i="1"/>
  <c r="AX156" i="1"/>
  <c r="AZ156" i="1"/>
  <c r="AV157" i="1"/>
  <c r="AW157" i="1"/>
  <c r="AX157" i="1"/>
  <c r="AY157" i="1"/>
  <c r="AZ157" i="1"/>
  <c r="AV158" i="1"/>
  <c r="AW158" i="1"/>
  <c r="AX158" i="1"/>
  <c r="AZ158" i="1"/>
  <c r="AV160" i="1"/>
  <c r="AW160" i="1"/>
  <c r="AX160" i="1"/>
  <c r="AZ160" i="1"/>
  <c r="AV161" i="1"/>
  <c r="AW161" i="1"/>
  <c r="AX161" i="1"/>
  <c r="AZ161" i="1"/>
  <c r="AV162" i="1"/>
  <c r="AW162" i="1"/>
  <c r="AX162" i="1"/>
  <c r="AZ162" i="1"/>
  <c r="AV163" i="1"/>
  <c r="AW163" i="1"/>
  <c r="AX163" i="1"/>
  <c r="AZ163" i="1"/>
  <c r="AV164" i="1"/>
  <c r="AW164" i="1"/>
  <c r="AX164" i="1"/>
  <c r="AZ164" i="1"/>
  <c r="AV165" i="1"/>
  <c r="AW165" i="1"/>
  <c r="AX165" i="1"/>
  <c r="AZ165" i="1"/>
  <c r="AV166" i="1"/>
  <c r="AW166" i="1"/>
  <c r="AX166" i="1"/>
  <c r="AZ166" i="1"/>
  <c r="AV167" i="1"/>
  <c r="AW167" i="1"/>
  <c r="AX167" i="1"/>
  <c r="AZ167" i="1"/>
  <c r="AV168" i="1"/>
  <c r="AW168" i="1"/>
  <c r="AX168" i="1"/>
  <c r="AZ168" i="1"/>
  <c r="AZ126" i="1"/>
  <c r="AX126" i="1"/>
  <c r="AW126" i="1"/>
  <c r="AV126" i="1"/>
  <c r="AT127" i="1"/>
  <c r="AT128" i="1"/>
  <c r="AT130" i="1"/>
  <c r="AT131" i="1"/>
  <c r="AT132" i="1"/>
  <c r="AT133" i="1"/>
  <c r="AT134" i="1"/>
  <c r="AT135" i="1"/>
  <c r="AT136" i="1"/>
  <c r="AT137" i="1"/>
  <c r="AT138" i="1"/>
  <c r="AT140" i="1"/>
  <c r="AT141" i="1"/>
  <c r="AT152" i="1"/>
  <c r="AT153" i="1"/>
  <c r="AT154" i="1"/>
  <c r="AT155" i="1"/>
  <c r="AT156" i="1"/>
  <c r="AT157" i="1"/>
  <c r="AT158" i="1"/>
  <c r="AT160" i="1"/>
  <c r="AT161" i="1"/>
  <c r="AT162" i="1"/>
  <c r="AT163" i="1"/>
  <c r="AT164" i="1"/>
  <c r="AT165" i="1"/>
  <c r="AT166" i="1"/>
  <c r="AT167" i="1"/>
  <c r="AT168" i="1"/>
  <c r="AT126" i="1"/>
  <c r="AQ127" i="1"/>
  <c r="AR127" i="1"/>
  <c r="AQ128" i="1"/>
  <c r="AR128" i="1"/>
  <c r="AQ130" i="1"/>
  <c r="AR130" i="1"/>
  <c r="AQ131" i="1"/>
  <c r="AR131" i="1"/>
  <c r="AQ132" i="1"/>
  <c r="AR132" i="1"/>
  <c r="AQ133" i="1"/>
  <c r="AR133" i="1"/>
  <c r="AQ134" i="1"/>
  <c r="AR134" i="1"/>
  <c r="AQ135" i="1"/>
  <c r="AR135" i="1"/>
  <c r="AQ136" i="1"/>
  <c r="AR136" i="1"/>
  <c r="AQ137" i="1"/>
  <c r="AR137" i="1"/>
  <c r="AQ138" i="1"/>
  <c r="AR138" i="1"/>
  <c r="AQ140" i="1"/>
  <c r="AR140" i="1"/>
  <c r="AQ141" i="1"/>
  <c r="AR141" i="1"/>
  <c r="AQ152" i="1"/>
  <c r="AR152" i="1"/>
  <c r="AQ153" i="1"/>
  <c r="AR153" i="1"/>
  <c r="AQ154" i="1"/>
  <c r="AR154" i="1"/>
  <c r="AQ155" i="1"/>
  <c r="AR155" i="1"/>
  <c r="AQ156" i="1"/>
  <c r="AR156" i="1"/>
  <c r="AQ157" i="1"/>
  <c r="AR157" i="1"/>
  <c r="AQ158" i="1"/>
  <c r="AR158" i="1"/>
  <c r="AQ160" i="1"/>
  <c r="AR160" i="1"/>
  <c r="AQ161" i="1"/>
  <c r="AR161" i="1"/>
  <c r="AQ162" i="1"/>
  <c r="AR162" i="1"/>
  <c r="AQ163" i="1"/>
  <c r="AR163" i="1"/>
  <c r="AQ164" i="1"/>
  <c r="AR164" i="1"/>
  <c r="AQ165" i="1"/>
  <c r="AR165" i="1"/>
  <c r="AQ166" i="1"/>
  <c r="AR166" i="1"/>
  <c r="AQ167" i="1"/>
  <c r="AR167" i="1"/>
  <c r="AQ168" i="1"/>
  <c r="AR168" i="1"/>
  <c r="AR126" i="1"/>
  <c r="AQ126" i="1"/>
  <c r="AP127" i="1"/>
  <c r="AP128" i="1"/>
  <c r="AP130" i="1"/>
  <c r="AP131" i="1"/>
  <c r="AP132" i="1"/>
  <c r="AP133" i="1"/>
  <c r="AP134" i="1"/>
  <c r="AP135" i="1"/>
  <c r="AP136" i="1"/>
  <c r="AP137" i="1"/>
  <c r="AP138" i="1"/>
  <c r="AP140" i="1"/>
  <c r="AP141" i="1"/>
  <c r="AP152" i="1"/>
  <c r="AP153" i="1"/>
  <c r="AP154" i="1"/>
  <c r="AP155" i="1"/>
  <c r="AP156" i="1"/>
  <c r="AP157" i="1"/>
  <c r="AP158" i="1"/>
  <c r="AP160" i="1"/>
  <c r="AP161" i="1"/>
  <c r="AP162" i="1"/>
  <c r="AP163" i="1"/>
  <c r="AP164" i="1"/>
  <c r="AP165" i="1"/>
  <c r="AP166" i="1"/>
  <c r="AP167" i="1"/>
  <c r="AP168" i="1"/>
  <c r="AP126" i="1"/>
  <c r="AO127" i="1"/>
  <c r="AO128" i="1"/>
  <c r="AO130" i="1"/>
  <c r="AO131" i="1"/>
  <c r="AO132" i="1"/>
  <c r="AO133" i="1"/>
  <c r="AO134" i="1"/>
  <c r="AO135" i="1"/>
  <c r="AO136" i="1"/>
  <c r="AO137" i="1"/>
  <c r="AO138" i="1"/>
  <c r="AO140" i="1"/>
  <c r="AO141" i="1"/>
  <c r="AO152" i="1"/>
  <c r="AO153" i="1"/>
  <c r="AO154" i="1"/>
  <c r="AO155" i="1"/>
  <c r="AO156" i="1"/>
  <c r="AO157" i="1"/>
  <c r="AO158" i="1"/>
  <c r="AO160" i="1"/>
  <c r="AO161" i="1"/>
  <c r="AO162" i="1"/>
  <c r="AO163" i="1"/>
  <c r="AO164" i="1"/>
  <c r="AO165" i="1"/>
  <c r="AO166" i="1"/>
  <c r="AO167" i="1"/>
  <c r="AO168" i="1"/>
  <c r="AO126" i="1"/>
  <c r="AH127" i="1"/>
  <c r="AH128" i="1"/>
  <c r="AH130" i="1"/>
  <c r="AH131" i="1"/>
  <c r="AH132" i="1"/>
  <c r="AH133" i="1"/>
  <c r="AH134" i="1"/>
  <c r="AH135" i="1"/>
  <c r="AH136" i="1"/>
  <c r="AH137" i="1"/>
  <c r="AH138" i="1"/>
  <c r="AH140" i="1"/>
  <c r="AH141" i="1"/>
  <c r="AH152" i="1"/>
  <c r="AH153" i="1"/>
  <c r="AH154" i="1"/>
  <c r="AH155" i="1"/>
  <c r="AH156" i="1"/>
  <c r="AH157" i="1"/>
  <c r="AH158" i="1"/>
  <c r="AH160" i="1"/>
  <c r="AH161" i="1"/>
  <c r="AH162" i="1"/>
  <c r="AH163" i="1"/>
  <c r="AH164" i="1"/>
  <c r="AH165" i="1"/>
  <c r="AH166" i="1"/>
  <c r="AH167" i="1"/>
  <c r="AH168" i="1"/>
  <c r="AH126" i="1"/>
  <c r="AE127" i="1"/>
  <c r="AE128" i="1"/>
  <c r="AE130" i="1"/>
  <c r="AE131" i="1"/>
  <c r="AE132" i="1"/>
  <c r="AE133" i="1"/>
  <c r="AE134" i="1"/>
  <c r="AE135" i="1"/>
  <c r="AE136" i="1"/>
  <c r="AE137" i="1"/>
  <c r="AE138" i="1"/>
  <c r="AE140" i="1"/>
  <c r="AE141" i="1"/>
  <c r="AE152" i="1"/>
  <c r="AE153" i="1"/>
  <c r="AE154" i="1"/>
  <c r="AE155" i="1"/>
  <c r="AE156" i="1"/>
  <c r="AE157" i="1"/>
  <c r="AE158" i="1"/>
  <c r="AE160" i="1"/>
  <c r="AE161" i="1"/>
  <c r="AE162" i="1"/>
  <c r="AE163" i="1"/>
  <c r="AE164" i="1"/>
  <c r="AE165" i="1"/>
  <c r="AE166" i="1"/>
  <c r="AE167" i="1"/>
  <c r="AE168" i="1"/>
  <c r="AE126" i="1"/>
  <c r="AG127" i="1"/>
  <c r="AG128" i="1"/>
  <c r="AG130" i="1"/>
  <c r="AG131" i="1"/>
  <c r="AG132" i="1"/>
  <c r="AG133" i="1"/>
  <c r="AG134" i="1"/>
  <c r="AG135" i="1"/>
  <c r="AG136" i="1"/>
  <c r="AG137" i="1"/>
  <c r="AG138" i="1"/>
  <c r="AG140" i="1"/>
  <c r="AG141" i="1"/>
  <c r="AG152" i="1"/>
  <c r="AG153" i="1"/>
  <c r="AG154" i="1"/>
  <c r="AG155" i="1"/>
  <c r="AG156" i="1"/>
  <c r="AG157" i="1"/>
  <c r="AG158" i="1"/>
  <c r="AG160" i="1"/>
  <c r="AG161" i="1"/>
  <c r="AG162" i="1"/>
  <c r="AG163" i="1"/>
  <c r="AG164" i="1"/>
  <c r="AG165" i="1"/>
  <c r="AG166" i="1"/>
  <c r="AG167" i="1"/>
  <c r="AG168" i="1"/>
  <c r="AG126" i="1"/>
  <c r="AF127" i="1"/>
  <c r="AF128" i="1"/>
  <c r="AF130" i="1"/>
  <c r="AF131" i="1"/>
  <c r="AF132" i="1"/>
  <c r="AF133" i="1"/>
  <c r="AF134" i="1"/>
  <c r="AF135" i="1"/>
  <c r="AF136" i="1"/>
  <c r="AF137" i="1"/>
  <c r="AF138" i="1"/>
  <c r="AF140" i="1"/>
  <c r="AF141" i="1"/>
  <c r="AF152" i="1"/>
  <c r="AF153" i="1"/>
  <c r="AF154" i="1"/>
  <c r="AF155" i="1"/>
  <c r="AF156" i="1"/>
  <c r="AF157" i="1"/>
  <c r="AF158" i="1"/>
  <c r="AF160" i="1"/>
  <c r="AF161" i="1"/>
  <c r="AF162" i="1"/>
  <c r="AF163" i="1"/>
  <c r="AF164" i="1"/>
  <c r="AF165" i="1"/>
  <c r="AF166" i="1"/>
  <c r="AF167" i="1"/>
  <c r="AF168" i="1"/>
  <c r="AF126" i="1"/>
  <c r="AJ127" i="1"/>
  <c r="AJ128" i="1"/>
  <c r="AJ130" i="1"/>
  <c r="AJ131" i="1"/>
  <c r="AJ132" i="1"/>
  <c r="AJ133" i="1"/>
  <c r="AJ134" i="1"/>
  <c r="AJ135" i="1"/>
  <c r="AJ136" i="1"/>
  <c r="AJ137" i="1"/>
  <c r="AJ138" i="1"/>
  <c r="AJ140" i="1"/>
  <c r="AJ141" i="1"/>
  <c r="AJ152" i="1"/>
  <c r="AJ153" i="1"/>
  <c r="AJ154" i="1"/>
  <c r="AJ155" i="1"/>
  <c r="AJ156" i="1"/>
  <c r="AJ157" i="1"/>
  <c r="AJ158" i="1"/>
  <c r="AJ160" i="1"/>
  <c r="AJ161" i="1"/>
  <c r="AJ162" i="1"/>
  <c r="AJ163" i="1"/>
  <c r="AJ164" i="1"/>
  <c r="AJ165" i="1"/>
  <c r="AJ166" i="1"/>
  <c r="AJ167" i="1"/>
  <c r="AJ168" i="1"/>
  <c r="AJ126" i="1"/>
  <c r="T168" i="1"/>
  <c r="T167" i="1"/>
  <c r="T166" i="1"/>
  <c r="T165" i="1"/>
  <c r="T164" i="1"/>
  <c r="T163" i="1"/>
  <c r="T162" i="1"/>
  <c r="T161" i="1"/>
  <c r="T160" i="1"/>
  <c r="T158" i="1"/>
  <c r="T157" i="1"/>
  <c r="T156" i="1"/>
  <c r="T155" i="1"/>
  <c r="T154" i="1"/>
  <c r="T153" i="1"/>
  <c r="T152" i="1"/>
  <c r="T141" i="1"/>
  <c r="T140" i="1"/>
  <c r="T138" i="1"/>
  <c r="T137" i="1"/>
  <c r="T136" i="1"/>
  <c r="T135" i="1"/>
  <c r="T134" i="1"/>
  <c r="T133" i="1"/>
  <c r="T132" i="1"/>
  <c r="T131" i="1"/>
  <c r="T130" i="1"/>
  <c r="T128" i="1"/>
  <c r="T127" i="1"/>
  <c r="T126" i="1"/>
  <c r="Q168" i="1"/>
  <c r="Q167" i="1"/>
  <c r="Q166" i="1"/>
  <c r="Q165" i="1"/>
  <c r="Q164" i="1"/>
  <c r="Q163" i="1"/>
  <c r="Q162" i="1"/>
  <c r="Q161" i="1"/>
  <c r="Q160" i="1"/>
  <c r="Q158" i="1"/>
  <c r="Q157" i="1"/>
  <c r="Q156" i="1"/>
  <c r="Q155" i="1"/>
  <c r="Q154" i="1"/>
  <c r="Q153" i="1"/>
  <c r="Q152" i="1"/>
  <c r="Q141" i="1"/>
  <c r="Q140" i="1"/>
  <c r="Q138" i="1"/>
  <c r="Q137" i="1"/>
  <c r="Q136" i="1"/>
  <c r="Q135" i="1"/>
  <c r="Q134" i="1"/>
  <c r="Q133" i="1"/>
  <c r="Q132" i="1"/>
  <c r="Q131" i="1"/>
  <c r="Q130" i="1"/>
  <c r="Q128" i="1"/>
  <c r="Q127" i="1"/>
  <c r="Q126" i="1"/>
  <c r="N168" i="1"/>
  <c r="N167" i="1"/>
  <c r="N166" i="1"/>
  <c r="N165" i="1"/>
  <c r="N164" i="1"/>
  <c r="N163" i="1"/>
  <c r="N162" i="1"/>
  <c r="N161" i="1"/>
  <c r="N160" i="1"/>
  <c r="N158" i="1"/>
  <c r="N157" i="1"/>
  <c r="N156" i="1"/>
  <c r="N155" i="1"/>
  <c r="N154" i="1"/>
  <c r="N153" i="1"/>
  <c r="N152" i="1"/>
  <c r="N141" i="1"/>
  <c r="N140" i="1"/>
  <c r="N138" i="1"/>
  <c r="N137" i="1"/>
  <c r="N136" i="1"/>
  <c r="N135" i="1"/>
  <c r="N134" i="1"/>
  <c r="N133" i="1"/>
  <c r="N132" i="1"/>
  <c r="N131" i="1"/>
  <c r="N130" i="1"/>
  <c r="N128" i="1"/>
  <c r="N127" i="1"/>
  <c r="N126" i="1"/>
  <c r="K168" i="1"/>
  <c r="K167" i="1"/>
  <c r="K166" i="1"/>
  <c r="K165" i="1"/>
  <c r="K164" i="1"/>
  <c r="K163" i="1"/>
  <c r="K162" i="1"/>
  <c r="K161" i="1"/>
  <c r="K160" i="1"/>
  <c r="K158" i="1"/>
  <c r="K157" i="1"/>
  <c r="K156" i="1"/>
  <c r="K155" i="1"/>
  <c r="K154" i="1"/>
  <c r="K153" i="1"/>
  <c r="K152" i="1"/>
  <c r="K141" i="1"/>
  <c r="K140" i="1"/>
  <c r="K138" i="1"/>
  <c r="K137" i="1"/>
  <c r="K136" i="1"/>
  <c r="K135" i="1"/>
  <c r="K134" i="1"/>
  <c r="K133" i="1"/>
  <c r="K132" i="1"/>
  <c r="K131" i="1"/>
  <c r="K130" i="1"/>
  <c r="K128" i="1"/>
  <c r="K127" i="1"/>
  <c r="K126" i="1"/>
  <c r="H168" i="1"/>
  <c r="H167" i="1"/>
  <c r="H166" i="1"/>
  <c r="H165" i="1"/>
  <c r="H164" i="1"/>
  <c r="H163" i="1"/>
  <c r="H162" i="1"/>
  <c r="H161" i="1"/>
  <c r="H160" i="1"/>
  <c r="H158" i="1"/>
  <c r="H157" i="1"/>
  <c r="H156" i="1"/>
  <c r="H155" i="1"/>
  <c r="H154" i="1"/>
  <c r="H153" i="1"/>
  <c r="H152" i="1"/>
  <c r="H141" i="1"/>
  <c r="H140" i="1"/>
  <c r="H138" i="1"/>
  <c r="H137" i="1"/>
  <c r="H136" i="1"/>
  <c r="H135" i="1"/>
  <c r="H134" i="1"/>
  <c r="H133" i="1"/>
  <c r="H132" i="1"/>
  <c r="H131" i="1"/>
  <c r="H130" i="1"/>
  <c r="H128" i="1"/>
  <c r="H127" i="1"/>
  <c r="H126" i="1"/>
  <c r="E127" i="1"/>
  <c r="E128" i="1"/>
  <c r="E130" i="1"/>
  <c r="E131" i="1"/>
  <c r="E132" i="1"/>
  <c r="E133" i="1"/>
  <c r="E134" i="1"/>
  <c r="E135" i="1"/>
  <c r="E136" i="1"/>
  <c r="E137" i="1"/>
  <c r="E138" i="1"/>
  <c r="E140" i="1"/>
  <c r="E141" i="1"/>
  <c r="E152" i="1"/>
  <c r="E153" i="1"/>
  <c r="E154" i="1"/>
  <c r="E155" i="1"/>
  <c r="E156" i="1"/>
  <c r="E157" i="1"/>
  <c r="E158" i="1"/>
  <c r="E160" i="1"/>
  <c r="E161" i="1"/>
  <c r="E162" i="1"/>
  <c r="E163" i="1"/>
  <c r="E164" i="1"/>
  <c r="E165" i="1"/>
  <c r="E166" i="1"/>
  <c r="E167" i="1"/>
  <c r="E168" i="1"/>
  <c r="E126" i="1"/>
  <c r="T7" i="1" l="1"/>
  <c r="T5" i="1"/>
  <c r="T8" i="1"/>
  <c r="T6" i="1"/>
  <c r="T3" i="1"/>
  <c r="T4" i="1"/>
  <c r="AX5" i="1"/>
  <c r="AX3" i="1"/>
  <c r="AX4" i="1"/>
  <c r="AX6" i="1"/>
  <c r="AX7" i="1"/>
  <c r="AX8" i="1"/>
  <c r="AR5" i="1"/>
  <c r="AR3" i="1"/>
  <c r="AR7" i="1"/>
  <c r="AR6" i="1"/>
  <c r="AR4" i="1"/>
  <c r="AR8" i="1"/>
  <c r="AZ8" i="1"/>
  <c r="AZ7" i="1"/>
  <c r="AZ4" i="1"/>
  <c r="AZ3" i="1"/>
  <c r="AZ6" i="1"/>
  <c r="AZ5" i="1"/>
  <c r="N3" i="1"/>
  <c r="N8" i="1"/>
  <c r="N4" i="1"/>
  <c r="N5" i="1"/>
  <c r="N6" i="1"/>
  <c r="N7" i="1"/>
  <c r="AF6" i="1"/>
  <c r="AF4" i="1"/>
  <c r="AF7" i="1"/>
  <c r="AF3" i="1"/>
  <c r="AF8" i="1"/>
  <c r="AF5" i="1"/>
  <c r="AQ6" i="1"/>
  <c r="AQ8" i="1"/>
  <c r="AQ5" i="1"/>
  <c r="AQ4" i="1"/>
  <c r="AQ3" i="1"/>
  <c r="AQ7" i="1"/>
  <c r="E5" i="1"/>
  <c r="E4" i="1"/>
  <c r="E6" i="1"/>
  <c r="E7" i="1"/>
  <c r="E8" i="1"/>
  <c r="E3" i="1"/>
  <c r="K8" i="1"/>
  <c r="K6" i="1"/>
  <c r="K3" i="1"/>
  <c r="K5" i="1"/>
  <c r="K7" i="1"/>
  <c r="K4" i="1"/>
  <c r="Q7" i="1"/>
  <c r="Q6" i="1"/>
  <c r="Q4" i="1"/>
  <c r="Q3" i="1"/>
  <c r="Q8" i="1"/>
  <c r="Q5" i="1"/>
  <c r="AG6" i="1"/>
  <c r="AG3" i="1"/>
  <c r="AG8" i="1"/>
  <c r="AG5" i="1"/>
  <c r="AG4" i="1"/>
  <c r="AG7" i="1"/>
  <c r="AH5" i="1"/>
  <c r="AH3" i="1"/>
  <c r="AH4" i="1"/>
  <c r="AH7" i="1"/>
  <c r="AH6" i="1"/>
  <c r="AH8" i="1"/>
  <c r="AP8" i="1"/>
  <c r="AP6" i="1"/>
  <c r="AP4" i="1"/>
  <c r="AP5" i="1"/>
  <c r="AP3" i="1"/>
  <c r="AP7" i="1"/>
  <c r="H6" i="1"/>
  <c r="H8" i="1"/>
  <c r="H5" i="1"/>
  <c r="H3" i="1"/>
  <c r="H7" i="1"/>
  <c r="H4" i="1"/>
  <c r="AW7" i="1"/>
  <c r="AW5" i="1"/>
  <c r="AW3" i="1"/>
  <c r="AW8" i="1"/>
  <c r="AW6" i="1"/>
  <c r="AW4" i="1"/>
  <c r="AY135" i="1"/>
  <c r="AY131" i="1"/>
  <c r="AY127" i="1"/>
  <c r="AY163" i="1"/>
  <c r="AY155" i="1"/>
  <c r="AY167" i="1"/>
  <c r="AY162" i="1"/>
  <c r="AY141" i="1"/>
  <c r="AY140" i="1"/>
  <c r="AY134" i="1"/>
  <c r="AY156" i="1"/>
  <c r="AY168" i="1"/>
  <c r="AY165" i="1"/>
  <c r="AY164" i="1"/>
  <c r="AY158" i="1"/>
  <c r="AY153" i="1"/>
  <c r="AY152" i="1"/>
  <c r="AY137" i="1"/>
  <c r="AY136" i="1"/>
  <c r="AY130" i="1"/>
  <c r="AY161" i="1"/>
  <c r="AY160" i="1"/>
  <c r="AY133" i="1"/>
  <c r="AY132" i="1"/>
  <c r="AY126" i="1"/>
  <c r="AY166" i="1"/>
  <c r="AY154" i="1"/>
  <c r="AY138" i="1"/>
  <c r="AY128" i="1"/>
  <c r="AY4" i="1" l="1"/>
  <c r="AY5" i="1"/>
  <c r="AY6" i="1"/>
  <c r="AY8" i="1"/>
  <c r="AY3" i="1"/>
  <c r="AY7" i="1"/>
</calcChain>
</file>

<file path=xl/sharedStrings.xml><?xml version="1.0" encoding="utf-8"?>
<sst xmlns="http://schemas.openxmlformats.org/spreadsheetml/2006/main" count="2905" uniqueCount="350">
  <si>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</si>
  <si>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</si>
  <si>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</si>
  <si>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</si>
  <si>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</si>
  <si>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</si>
  <si>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</si>
  <si>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</si>
  <si>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</si>
  <si>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</si>
  <si>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</si>
  <si>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</si>
  <si>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</si>
  <si>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</si>
  <si>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</si>
  <si>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</si>
  <si>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</si>
  <si>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</si>
  <si>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</si>
  <si>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</si>
  <si>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</si>
  <si>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</si>
  <si>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</si>
  <si>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</si>
  <si>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</si>
  <si>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</si>
  <si>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</si>
  <si>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</si>
  <si>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</si>
  <si>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V30</t>
  </si>
  <si>
    <t>Kaffee</t>
  </si>
  <si>
    <t>V1_w</t>
  </si>
  <si>
    <t>V2_w</t>
  </si>
  <si>
    <t>V3_w</t>
  </si>
  <si>
    <t>V4_w</t>
  </si>
  <si>
    <t>V5_w</t>
  </si>
  <si>
    <t>V6_w</t>
  </si>
  <si>
    <t>V7_w</t>
  </si>
  <si>
    <t>Tee</t>
  </si>
  <si>
    <t>Mineralwasser</t>
  </si>
  <si>
    <t>Softgetränke</t>
  </si>
  <si>
    <t>Torten</t>
  </si>
  <si>
    <t>Öffnungszeit morgens</t>
  </si>
  <si>
    <t>Frikadellen</t>
  </si>
  <si>
    <t>Alter</t>
  </si>
  <si>
    <t>Gewicht</t>
  </si>
  <si>
    <t>Größe</t>
  </si>
  <si>
    <t>Ausbildung</t>
  </si>
  <si>
    <t>Entfernung</t>
  </si>
  <si>
    <t>Wegzeit</t>
  </si>
  <si>
    <t>Arbeit</t>
  </si>
  <si>
    <t>Einkommen</t>
  </si>
  <si>
    <t>Bafög</t>
  </si>
  <si>
    <t>Glaube</t>
  </si>
  <si>
    <t>Zukunft</t>
  </si>
  <si>
    <t>ID</t>
  </si>
  <si>
    <t>Bildung</t>
  </si>
  <si>
    <t>Werte</t>
  </si>
  <si>
    <t>Zahl</t>
  </si>
  <si>
    <t>Skala</t>
  </si>
  <si>
    <t>Geschlecht</t>
  </si>
  <si>
    <t>Berufsjahre</t>
  </si>
  <si>
    <t>Kategorie</t>
  </si>
  <si>
    <t>0-1</t>
  </si>
  <si>
    <t>Geburtsort (Bundesland)</t>
  </si>
  <si>
    <t>Brötchen</t>
  </si>
  <si>
    <t>Summe</t>
  </si>
  <si>
    <t>Median</t>
  </si>
  <si>
    <t>Min</t>
  </si>
  <si>
    <t>Max</t>
  </si>
  <si>
    <t>MW</t>
  </si>
  <si>
    <t>Antworten</t>
  </si>
  <si>
    <t>Standardfehler</t>
  </si>
  <si>
    <t>Untergrenze</t>
  </si>
  <si>
    <t>Obergrenze</t>
  </si>
  <si>
    <t>StAbW</t>
  </si>
  <si>
    <t>Einkauf in der Hochschule</t>
  </si>
  <si>
    <t>Alkoholische Getränke</t>
  </si>
  <si>
    <t>Snacks</t>
  </si>
  <si>
    <t>Faier gehandelte produkte</t>
  </si>
  <si>
    <t>Produkte aus der Region</t>
  </si>
  <si>
    <t>Biologische Produkte</t>
  </si>
  <si>
    <t>vegetarische Angebote</t>
  </si>
  <si>
    <t>Öffnungszeit abend</t>
  </si>
  <si>
    <t>Person</t>
  </si>
  <si>
    <t>Weg zur Hochschule</t>
  </si>
  <si>
    <t>Geld</t>
  </si>
  <si>
    <t>V1_gesamt</t>
  </si>
  <si>
    <t>V2_gesamt</t>
  </si>
  <si>
    <t>V3_gesamt</t>
  </si>
  <si>
    <t>V4_gesamt</t>
  </si>
  <si>
    <t>V5_gesamt</t>
  </si>
  <si>
    <t>V6_gesamt</t>
  </si>
  <si>
    <t>V7_gesamt</t>
  </si>
  <si>
    <t>StudierBar - was ist wichtig?</t>
  </si>
  <si>
    <t>V19_Geschlecht</t>
  </si>
  <si>
    <t>V18_kat</t>
  </si>
  <si>
    <t>V18_u20</t>
  </si>
  <si>
    <t>V18_20bis21</t>
  </si>
  <si>
    <t>V18_22plus</t>
  </si>
  <si>
    <t>Modus</t>
  </si>
  <si>
    <t>V23_Kategorie</t>
  </si>
  <si>
    <t>V23_Abitur</t>
  </si>
  <si>
    <t>V23_sonstiges</t>
  </si>
  <si>
    <t>V23_Fachabi</t>
  </si>
  <si>
    <t>V24_kat</t>
  </si>
  <si>
    <t>Spaltenbeschriftungen</t>
  </si>
  <si>
    <t>Gesamtergebnis</t>
  </si>
  <si>
    <t>V25_kat</t>
  </si>
  <si>
    <t>V25_Bremen</t>
  </si>
  <si>
    <t>V25_Nds</t>
  </si>
  <si>
    <t>V25_sonstige</t>
  </si>
  <si>
    <t>V25_Ausland</t>
  </si>
  <si>
    <t>V31_Gott</t>
  </si>
  <si>
    <t>V31_Schicksal</t>
  </si>
  <si>
    <t>V31_Meinungsumfragen</t>
  </si>
  <si>
    <t>V32_Top</t>
  </si>
  <si>
    <t>V32_Sach</t>
  </si>
  <si>
    <t>V32_Flaschen</t>
  </si>
  <si>
    <t>V32_Privatier</t>
  </si>
  <si>
    <t xml:space="preserve">   ActiveSheet.PivotTables("PivotTable1").AddDataField ActiveSheet.PivotTables( _</t>
  </si>
  <si>
    <t xml:space="preserve">   ActiveSheet.PivotTables("PivotTable2").AddDataField ActiveSheet.PivotTables( _</t>
  </si>
  <si>
    <t xml:space="preserve">        "PivotTable1").PivotFields("</t>
  </si>
  <si>
    <t xml:space="preserve">ActiveSheet.PivotTables("PivotTable1").PivotFields("Anzahl von </t>
  </si>
  <si>
    <t xml:space="preserve">        "PivotTable2").PivotFields("</t>
  </si>
  <si>
    <t xml:space="preserve">"), "Anzahl von </t>
  </si>
  <si>
    <t>"). _</t>
  </si>
  <si>
    <t xml:space="preserve">"), "Mittelwert von </t>
  </si>
  <si>
    <t>", xlCount</t>
  </si>
  <si>
    <t xml:space="preserve">        Function = xlCountNums</t>
  </si>
  <si>
    <t>", xlAverage</t>
  </si>
  <si>
    <t>Anzahl von V1</t>
  </si>
  <si>
    <t>Anzahl von V1_w</t>
  </si>
  <si>
    <t>Anzahl von V1_gesamt</t>
  </si>
  <si>
    <t>Anzahl von V2</t>
  </si>
  <si>
    <t>Anzahl von V2_w</t>
  </si>
  <si>
    <t>Anzahl von V2_gesamt</t>
  </si>
  <si>
    <t>Anzahl von V3</t>
  </si>
  <si>
    <t>Anzahl von V3_w</t>
  </si>
  <si>
    <t>Anzahl von V3_gesamt</t>
  </si>
  <si>
    <t>Anzahl von V4</t>
  </si>
  <si>
    <t>Anzahl von V4_w</t>
  </si>
  <si>
    <t>Anzahl von V4_gesamt</t>
  </si>
  <si>
    <t>Anzahl von V5</t>
  </si>
  <si>
    <t>Anzahl von V5_w</t>
  </si>
  <si>
    <t>Anzahl von V5_gesamt</t>
  </si>
  <si>
    <t>Anzahl von V6</t>
  </si>
  <si>
    <t>Anzahl von V6_w</t>
  </si>
  <si>
    <t>Anzahl von V6_gesamt</t>
  </si>
  <si>
    <t>Anzahl von V8</t>
  </si>
  <si>
    <t>Anzahl von V9</t>
  </si>
  <si>
    <t>Anzahl von V10</t>
  </si>
  <si>
    <t>Anzahl von V11</t>
  </si>
  <si>
    <t>Anzahl von V12</t>
  </si>
  <si>
    <t>Anzahl von V13</t>
  </si>
  <si>
    <t>Anzahl von V14</t>
  </si>
  <si>
    <t>Anzahl von V15</t>
  </si>
  <si>
    <t>Anzahl von V16</t>
  </si>
  <si>
    <t>Anzahl von V18</t>
  </si>
  <si>
    <t>Anzahl von V18_u20</t>
  </si>
  <si>
    <t>Anzahl von V18_20bis21</t>
  </si>
  <si>
    <t>Anzahl von V18_22plus</t>
  </si>
  <si>
    <t>Anzahl von V19</t>
  </si>
  <si>
    <t>Anzahl von V20</t>
  </si>
  <si>
    <t>Anzahl von V21</t>
  </si>
  <si>
    <t>Anzahl von V22</t>
  </si>
  <si>
    <t>Anzahl von V23_Abitur</t>
  </si>
  <si>
    <t>Anzahl von V23_Fachabi</t>
  </si>
  <si>
    <t>Anzahl von V23_sonstiges</t>
  </si>
  <si>
    <t>Anzahl von V24</t>
  </si>
  <si>
    <t>Anzahl von V25_Bremen</t>
  </si>
  <si>
    <t>Anzahl von V25_Nds</t>
  </si>
  <si>
    <t>Anzahl von V25_sonstige</t>
  </si>
  <si>
    <t>Anzahl von V25_Ausland</t>
  </si>
  <si>
    <t>Anzahl von V26</t>
  </si>
  <si>
    <t>Anzahl von V27</t>
  </si>
  <si>
    <t>Anzahl von V28</t>
  </si>
  <si>
    <t>Anzahl von V29</t>
  </si>
  <si>
    <t>Anzahl von V30</t>
  </si>
  <si>
    <t>Mittelwert von V1</t>
  </si>
  <si>
    <t>Mittelwert von V1_w</t>
  </si>
  <si>
    <t>Mittelwert von V1_gesamt</t>
  </si>
  <si>
    <t>Mittelwert von V2</t>
  </si>
  <si>
    <t>Mittelwert von V2_w</t>
  </si>
  <si>
    <t>Mittelwert von V2_gesamt</t>
  </si>
  <si>
    <t>Mittelwert von V3</t>
  </si>
  <si>
    <t>Mittelwert von V3_w</t>
  </si>
  <si>
    <t>Mittelwert von V3_gesamt</t>
  </si>
  <si>
    <t>Mittelwert von V4</t>
  </si>
  <si>
    <t>Mittelwert von V4_w</t>
  </si>
  <si>
    <t>Mittelwert von V4_gesamt</t>
  </si>
  <si>
    <t>Mittelwert von V5</t>
  </si>
  <si>
    <t>Mittelwert von V5_w</t>
  </si>
  <si>
    <t>Mittelwert von V5_gesamt</t>
  </si>
  <si>
    <t>Mittelwert von V6</t>
  </si>
  <si>
    <t>Mittelwert von V6_w</t>
  </si>
  <si>
    <t>Mittelwert von V6_gesamt</t>
  </si>
  <si>
    <t>Mittelwert von V8</t>
  </si>
  <si>
    <t>Mittelwert von V9</t>
  </si>
  <si>
    <t>Mittelwert von V10</t>
  </si>
  <si>
    <t>Mittelwert von V11</t>
  </si>
  <si>
    <t>Mittelwert von V12</t>
  </si>
  <si>
    <t>Mittelwert von V13</t>
  </si>
  <si>
    <t>Mittelwert von V14</t>
  </si>
  <si>
    <t>Mittelwert von V15</t>
  </si>
  <si>
    <t>Mittelwert von V16</t>
  </si>
  <si>
    <t>Mittelwert von V18</t>
  </si>
  <si>
    <t>Mittelwert von V18_u20</t>
  </si>
  <si>
    <t>Mittelwert von V18_20bis21</t>
  </si>
  <si>
    <t>Mittelwert von V18_22plus</t>
  </si>
  <si>
    <t>Mittelwert von V19</t>
  </si>
  <si>
    <t>Mittelwert von V20</t>
  </si>
  <si>
    <t>Mittelwert von V21</t>
  </si>
  <si>
    <t>Mittelwert von V22</t>
  </si>
  <si>
    <t>Mittelwert von V23_Abitur</t>
  </si>
  <si>
    <t>Mittelwert von V23_Fachabi</t>
  </si>
  <si>
    <t>Mittelwert von V23_sonstiges</t>
  </si>
  <si>
    <t>Mittelwert von V24</t>
  </si>
  <si>
    <t>Mittelwert von V25_Bremen</t>
  </si>
  <si>
    <t>Mittelwert von V25_Nds</t>
  </si>
  <si>
    <t>Mittelwert von V25_sonstige</t>
  </si>
  <si>
    <t>Mittelwert von V25_Ausland</t>
  </si>
  <si>
    <t>Mittelwert von V26</t>
  </si>
  <si>
    <t>Mittelwert von V27</t>
  </si>
  <si>
    <t>Mittelwert von V28</t>
  </si>
  <si>
    <t>Mittelwert von V29</t>
  </si>
  <si>
    <t>Mittelwert von V30</t>
  </si>
  <si>
    <t>-</t>
  </si>
  <si>
    <t>20-21</t>
  </si>
  <si>
    <t>22++</t>
  </si>
  <si>
    <t>unter 20</t>
  </si>
  <si>
    <t>Ausland</t>
  </si>
  <si>
    <t>Bremen</t>
  </si>
  <si>
    <t>NdSachs.</t>
  </si>
  <si>
    <t>sonst.</t>
  </si>
  <si>
    <t>Anz</t>
  </si>
  <si>
    <t>senkrecht lesen</t>
  </si>
  <si>
    <t>männlich</t>
  </si>
  <si>
    <t>weiblich</t>
  </si>
  <si>
    <t>unter 10 km Weg</t>
  </si>
  <si>
    <t>10 km und weiter</t>
  </si>
  <si>
    <t>unter 10 km</t>
  </si>
  <si>
    <t>Geburtsorte</t>
  </si>
  <si>
    <t>10 km+</t>
  </si>
  <si>
    <t>Studierendenbefragung zur StudierBar WS 2017/18</t>
  </si>
  <si>
    <t>Erste Pivot-Tabellen zur Überblicks-Auswertung</t>
  </si>
  <si>
    <t>Zeilenbeschriftungen</t>
  </si>
  <si>
    <t>1. Auszählung der Antworten nach Alter und Geschlecht</t>
  </si>
  <si>
    <t>1.b Auszählung der Antworten nach Alter und Geschlecht NUR vollständige</t>
  </si>
  <si>
    <t>Vorlage zur Erstellung eigener Pivot-Tabellen für erste Übung</t>
  </si>
  <si>
    <t>Gesamt</t>
  </si>
  <si>
    <t>1.00</t>
  </si>
  <si>
    <t>Korrelationstabelle: Zusammenhänge zwischen den Fragen zur Wichtigkeit</t>
  </si>
  <si>
    <t xml:space="preserve">8. Öffnungszeit: morgens ab 8:00 </t>
  </si>
  <si>
    <t>9. Öffnungszeit: abends möglichst lang</t>
  </si>
  <si>
    <t>10. Alkoholische Getränke</t>
  </si>
  <si>
    <t>11. Snacks</t>
  </si>
  <si>
    <t>12. Fair gehandelte Produkte</t>
  </si>
  <si>
    <t>13. Produkte aus der Region</t>
  </si>
  <si>
    <t xml:space="preserve">14. Biologische Produkte </t>
  </si>
  <si>
    <t>15. vegetarische Angebote</t>
  </si>
  <si>
    <t>16. Frikadellen</t>
  </si>
  <si>
    <t>bis 10 km</t>
  </si>
  <si>
    <t>bis 20 km</t>
  </si>
  <si>
    <t>bis 30 km</t>
  </si>
  <si>
    <t>über 30</t>
  </si>
  <si>
    <t>Menge /Woche</t>
  </si>
  <si>
    <t>Art</t>
  </si>
  <si>
    <t>Altersgruppen</t>
  </si>
  <si>
    <t>Abitur</t>
  </si>
  <si>
    <t>Fachabi</t>
  </si>
  <si>
    <t xml:space="preserve">Um die drei Grafiken zu erhalten, muss </t>
  </si>
  <si>
    <t>jeweils die Variable v19_Geschlecht</t>
  </si>
  <si>
    <t>GEFILTERT werden</t>
  </si>
  <si>
    <t>Semester</t>
  </si>
  <si>
    <t>WS2017</t>
  </si>
  <si>
    <t>WS2018</t>
  </si>
  <si>
    <t>Codierung für Fragebogen Statistik I</t>
  </si>
  <si>
    <t>14. Bundesländer</t>
  </si>
  <si>
    <t>Bayern</t>
  </si>
  <si>
    <t xml:space="preserve">Berlin  </t>
  </si>
  <si>
    <t>Brandenburg</t>
  </si>
  <si>
    <t>Baden-Württemberg</t>
  </si>
  <si>
    <t>Hamburg</t>
  </si>
  <si>
    <t>Hessen</t>
  </si>
  <si>
    <t>Mecklenburg-Vorpommern</t>
  </si>
  <si>
    <t>Niedersachsen</t>
  </si>
  <si>
    <t>Nordrhein-Westfalen</t>
  </si>
  <si>
    <t>Rheinland-Pfalz</t>
  </si>
  <si>
    <t>Saarland</t>
  </si>
  <si>
    <t>Sachsen</t>
  </si>
  <si>
    <t>Sachsen-Anhalt</t>
  </si>
  <si>
    <t>Schleswig-Holstein</t>
  </si>
  <si>
    <t>Thüringen</t>
  </si>
  <si>
    <t>Kaffee/Tag</t>
  </si>
  <si>
    <t>Ktage</t>
  </si>
  <si>
    <t>Tee/Tag</t>
  </si>
  <si>
    <t>Ttage</t>
  </si>
  <si>
    <t>Wasser/Tag</t>
  </si>
  <si>
    <t>WTAge</t>
  </si>
  <si>
    <t>Soft/Tag</t>
  </si>
  <si>
    <t>Stage</t>
  </si>
  <si>
    <t>Bröt/Tag</t>
  </si>
  <si>
    <t>Btage</t>
  </si>
  <si>
    <t>Torte/Tag</t>
  </si>
  <si>
    <t>ToTage</t>
  </si>
  <si>
    <t>ÖffZeit_morg</t>
  </si>
  <si>
    <t>ÖffZeit_abnd</t>
  </si>
  <si>
    <t>Alkohol</t>
  </si>
  <si>
    <t>Fair Handel</t>
  </si>
  <si>
    <t xml:space="preserve">Regionale Prod. </t>
  </si>
  <si>
    <t xml:space="preserve">Biol. Prod. </t>
  </si>
  <si>
    <t>Öffnungszeiten</t>
  </si>
  <si>
    <t>Anzahl von Person</t>
  </si>
  <si>
    <r>
      <rPr>
        <b/>
        <sz val="11"/>
        <color rgb="FFFF0000"/>
        <rFont val="Calibri"/>
        <family val="2"/>
        <scheme val="minor"/>
      </rPr>
      <t>Durchschnittlicher Kaffee-Konsum</t>
    </r>
    <r>
      <rPr>
        <b/>
        <sz val="11"/>
        <color theme="1"/>
        <rFont val="Calibri"/>
        <family val="2"/>
        <scheme val="minor"/>
      </rPr>
      <t>/Woche nach Alter und Geschlecht</t>
    </r>
  </si>
  <si>
    <r>
      <rPr>
        <b/>
        <sz val="11"/>
        <color rgb="FFFF0000"/>
        <rFont val="Calibri"/>
        <family val="2"/>
        <scheme val="minor"/>
      </rPr>
      <t>Durchschnittlicher Brötchen-Konsum</t>
    </r>
    <r>
      <rPr>
        <b/>
        <sz val="11"/>
        <color theme="1"/>
        <rFont val="Calibri"/>
        <family val="2"/>
        <scheme val="minor"/>
      </rPr>
      <t>/Woche nach Alter und Geschlecht</t>
    </r>
  </si>
  <si>
    <r>
      <rPr>
        <b/>
        <sz val="11"/>
        <color rgb="FFFF0000"/>
        <rFont val="Calibri"/>
        <family val="2"/>
        <scheme val="minor"/>
      </rPr>
      <t xml:space="preserve">Anteil der Frauen </t>
    </r>
    <r>
      <rPr>
        <b/>
        <sz val="11"/>
        <color theme="1"/>
        <rFont val="Calibri"/>
        <family val="2"/>
        <scheme val="minor"/>
      </rPr>
      <t>nach Alter und Bildungsabschluss</t>
    </r>
  </si>
  <si>
    <r>
      <rPr>
        <b/>
        <sz val="11"/>
        <color rgb="FFFF0000"/>
        <rFont val="Calibri"/>
        <family val="2"/>
        <scheme val="minor"/>
      </rPr>
      <t>Entfernungen Wohnort - Hochschule</t>
    </r>
    <r>
      <rPr>
        <b/>
        <sz val="11"/>
        <color theme="1"/>
        <rFont val="Calibri"/>
        <family val="2"/>
        <scheme val="minor"/>
      </rPr>
      <t xml:space="preserve"> nach Alter</t>
    </r>
  </si>
  <si>
    <t>(Alle)</t>
  </si>
  <si>
    <t xml:space="preserve">                  Altersgruppen</t>
  </si>
  <si>
    <t xml:space="preserve"> &lt;---------- Anzeigen in Prozenten</t>
  </si>
  <si>
    <t>Vergleich der Anteile der Altersgruppen</t>
  </si>
  <si>
    <t>usw …</t>
  </si>
  <si>
    <r>
      <rPr>
        <b/>
        <sz val="11"/>
        <color rgb="FFFF0000"/>
        <rFont val="Calibri"/>
        <family val="2"/>
        <scheme val="minor"/>
      </rPr>
      <t xml:space="preserve">Einkommen </t>
    </r>
    <r>
      <rPr>
        <b/>
        <sz val="11"/>
        <rFont val="Calibri"/>
        <family val="2"/>
        <scheme val="minor"/>
      </rPr>
      <t>nach Alter und Geschlecht</t>
    </r>
  </si>
  <si>
    <t>Ber.Ausb</t>
  </si>
  <si>
    <t>keine</t>
  </si>
  <si>
    <r>
      <rPr>
        <b/>
        <sz val="11"/>
        <color rgb="FFFF0000"/>
        <rFont val="Calibri"/>
        <family val="2"/>
        <scheme val="minor"/>
      </rPr>
      <t xml:space="preserve">Einkommen </t>
    </r>
    <r>
      <rPr>
        <b/>
        <sz val="11"/>
        <rFont val="Calibri"/>
        <family val="2"/>
        <scheme val="minor"/>
      </rPr>
      <t>und Berufsausbildung</t>
    </r>
  </si>
  <si>
    <t>(wegen</t>
  </si>
  <si>
    <t>Datenschutz)</t>
  </si>
  <si>
    <t>MITTELWERT</t>
  </si>
  <si>
    <t>ANZAHL</t>
  </si>
  <si>
    <t>MAX</t>
  </si>
  <si>
    <t>MIN</t>
  </si>
  <si>
    <t>SUMME</t>
  </si>
  <si>
    <t>MEDIAN</t>
  </si>
  <si>
    <t>WS2019</t>
  </si>
  <si>
    <t>Eigene Nachfrage</t>
  </si>
  <si>
    <t>StudierBar - was ist Ihnen wichtig?</t>
  </si>
  <si>
    <t xml:space="preserve">Vegetar. Prod. </t>
  </si>
  <si>
    <t>MW Vorjahre</t>
  </si>
  <si>
    <t>(Zahlen aus Vorjahren, keine aktiven Pivot Tabellen)</t>
  </si>
  <si>
    <t>Bezüge sind FALSCH !!!</t>
  </si>
  <si>
    <t>Studierendenbefragung zur StudierBar WS 2017/18 bis 20/21</t>
  </si>
  <si>
    <t>Studierendenbefragung zur StudierBar WS 17/18 bis 20/21</t>
  </si>
  <si>
    <t>WS2020</t>
  </si>
  <si>
    <r>
      <rPr>
        <b/>
        <sz val="11"/>
        <color rgb="FFFF0000"/>
        <rFont val="Calibri"/>
        <family val="2"/>
        <scheme val="minor"/>
      </rPr>
      <t>Durchschnittlicher Kaffee-Konsum</t>
    </r>
    <r>
      <rPr>
        <b/>
        <sz val="11"/>
        <color theme="1"/>
        <rFont val="Calibri"/>
        <family val="2"/>
        <scheme val="minor"/>
      </rPr>
      <t>/Woche nach Jahrgang und Geschlecht</t>
    </r>
  </si>
  <si>
    <r>
      <rPr>
        <b/>
        <sz val="11"/>
        <color rgb="FFFF0000"/>
        <rFont val="Calibri"/>
        <family val="2"/>
        <scheme val="minor"/>
      </rPr>
      <t>Durchschnittlicher Brötchen-Konsum</t>
    </r>
    <r>
      <rPr>
        <b/>
        <sz val="11"/>
        <color theme="1"/>
        <rFont val="Calibri"/>
        <family val="2"/>
        <scheme val="minor"/>
      </rPr>
      <t>/Woche nach Jahrgang und Geschlecht</t>
    </r>
  </si>
  <si>
    <r>
      <rPr>
        <b/>
        <sz val="11"/>
        <color rgb="FFFF0000"/>
        <rFont val="Calibri"/>
        <family val="2"/>
        <scheme val="minor"/>
      </rPr>
      <t>Durchschnittlicher Kaffee-Konsum</t>
    </r>
    <r>
      <rPr>
        <b/>
        <sz val="11"/>
        <color theme="1"/>
        <rFont val="Calibri"/>
        <family val="2"/>
        <scheme val="minor"/>
      </rPr>
      <t>/Woche nach Jahrgang und Alter</t>
    </r>
  </si>
  <si>
    <r>
      <rPr>
        <b/>
        <sz val="11"/>
        <color rgb="FFFF0000"/>
        <rFont val="Calibri"/>
        <family val="2"/>
        <scheme val="minor"/>
      </rPr>
      <t>Durchschnittlicher Brötchen-Konsum</t>
    </r>
    <r>
      <rPr>
        <b/>
        <sz val="11"/>
        <color theme="1"/>
        <rFont val="Calibri"/>
        <family val="2"/>
        <scheme val="minor"/>
      </rPr>
      <t>/Woche nach Jahrgang und Alter</t>
    </r>
  </si>
  <si>
    <t>(-/- wegen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</si>
</sst>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_-* #,##0\ &quot;€&quot;_-;\-* #,##0\ &quot;€&quot;_-;_-* &quot;-&quot;??\ &quot;€&quot;_-;_-@_-"/>
    <numFmt numFmtId="166"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2"/>
      <name val="Times New Roman"/>
      <family val="1"/>
    </font>
    <font>
      <sz val="9"/>
      <color theme="1"/>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
      <sz val="8"/>
      <color theme="1"/>
      <name val="Arial"/>
      <family val="2"/>
    </font>
    <font>
      <sz val="8"/>
      <color theme="1"/>
      <name val="Calibri"/>
      <family val="2"/>
      <scheme val="minor"/>
    </font>
    <font>
      <b/>
      <sz val="10"/>
      <color rgb="FF0000FF"/>
      <name val="Arial"/>
      <family val="2"/>
    </font>
    <font>
      <b/>
      <sz val="11"/>
      <color rgb="FF0000FF"/>
      <name val="Calibri"/>
      <family val="2"/>
      <scheme val="minor"/>
    </font>
    <font>
      <sz val="9"/>
      <color rgb="FFFF0000"/>
      <name val="Calibri"/>
      <family val="2"/>
      <scheme val="minor"/>
    </font>
    <font>
      <b/>
      <sz val="11"/>
      <color rgb="FF0000FF"/>
      <name val="Arial"/>
      <family val="2"/>
    </font>
    <font>
      <sz val="6"/>
      <color theme="1"/>
      <name val="Arial"/>
      <family val="2"/>
    </font>
    <font>
      <sz val="6"/>
      <color theme="1"/>
      <name val="Calibri"/>
      <family val="2"/>
      <scheme val="minor"/>
    </font>
    <font>
      <i/>
      <sz val="11"/>
      <color theme="1"/>
      <name val="Calibri"/>
      <family val="2"/>
      <scheme val="minor"/>
    </font>
    <font>
      <sz val="8"/>
      <color theme="1"/>
      <name val="Calibri"/>
      <family val="2"/>
    </font>
    <font>
      <b/>
      <sz val="12"/>
      <color theme="1"/>
      <name val="Calibri"/>
      <family val="2"/>
      <scheme val="minor"/>
    </font>
    <font>
      <b/>
      <sz val="11"/>
      <color rgb="FFFF0000"/>
      <name val="Calibri"/>
      <family val="2"/>
    </font>
    <font>
      <sz val="11"/>
      <color theme="1"/>
      <name val="Calibri"/>
      <family val="2"/>
    </font>
    <font>
      <b/>
      <sz val="11"/>
      <color rgb="FF0000FF"/>
      <name val="Calibri"/>
      <family val="2"/>
    </font>
    <font>
      <b/>
      <sz val="10"/>
      <color rgb="FF0000FF"/>
      <name val="Calibri"/>
      <family val="2"/>
    </font>
    <font>
      <sz val="11"/>
      <color rgb="FFFF0000"/>
      <name val="Calibri"/>
      <family val="2"/>
    </font>
    <font>
      <sz val="9"/>
      <color rgb="FFFF0000"/>
      <name val="Calibri"/>
      <family val="2"/>
    </font>
    <font>
      <sz val="9"/>
      <color theme="1"/>
      <name val="Calibri"/>
      <family val="2"/>
    </font>
    <font>
      <b/>
      <sz val="16"/>
      <color indexed="10"/>
      <name val="Times New Roman"/>
      <family val="1"/>
    </font>
    <font>
      <b/>
      <sz val="16"/>
      <color indexed="56"/>
      <name val="Times New Roman"/>
      <family val="1"/>
    </font>
    <font>
      <b/>
      <sz val="12"/>
      <name val="Times New Roman"/>
      <family val="1"/>
    </font>
    <font>
      <sz val="11"/>
      <name val="Calibri"/>
      <family val="2"/>
    </font>
    <font>
      <b/>
      <sz val="11"/>
      <name val="Calibri"/>
      <family val="2"/>
    </font>
    <font>
      <b/>
      <sz val="11"/>
      <name val="Calibri"/>
      <family val="2"/>
      <scheme val="minor"/>
    </font>
    <font>
      <b/>
      <sz val="14"/>
      <color rgb="FFFF0000"/>
      <name val="Calibri"/>
      <family val="2"/>
      <scheme val="minor"/>
    </font>
    <font>
      <sz val="10"/>
      <color rgb="FFFF0000"/>
      <name val="Calibri"/>
      <family val="2"/>
    </font>
    <font>
      <b/>
      <sz val="8"/>
      <color theme="1"/>
      <name val="Calibri"/>
      <family val="2"/>
      <scheme val="minor"/>
    </font>
    <font>
      <b/>
      <sz val="10"/>
      <color theme="1"/>
      <name val="Calibri"/>
      <family val="2"/>
    </font>
    <font>
      <b/>
      <sz val="8"/>
      <color theme="1"/>
      <name val="Calibri"/>
      <family val="2"/>
    </font>
    <font>
      <b/>
      <sz val="8"/>
      <color rgb="FF0000FF"/>
      <name val="Calibri"/>
      <family val="2"/>
    </font>
    <font>
      <b/>
      <sz val="8"/>
      <color rgb="FF0000FF"/>
      <name val="Calibri"/>
      <family val="2"/>
      <scheme val="minor"/>
    </font>
    <font>
      <sz val="9"/>
      <color rgb="FF0000FF"/>
      <name val="Calibri"/>
      <family val="2"/>
    </font>
    <font>
      <sz val="11"/>
      <color rgb="FF0000FF"/>
      <name val="Calibri"/>
      <family val="2"/>
    </font>
    <font>
      <sz val="12"/>
      <color rgb="FF0000FF"/>
      <name val="Calibri"/>
      <family val="2"/>
    </font>
    <font>
      <sz val="11"/>
      <color rgb="FF0000FF"/>
      <name val="Calibri"/>
      <family val="2"/>
      <scheme val="minor"/>
    </font>
    <font>
      <sz val="9"/>
      <color rgb="FF00B050"/>
      <name val="Calibri"/>
      <family val="2"/>
    </font>
    <font>
      <sz val="11"/>
      <color rgb="FF00B050"/>
      <name val="Calibri"/>
      <family val="2"/>
    </font>
    <font>
      <b/>
      <sz val="11"/>
      <color rgb="FF00B050"/>
      <name val="Calibri"/>
      <family val="2"/>
    </font>
    <font>
      <sz val="12"/>
      <color rgb="FF00B050"/>
      <name val="Calibri"/>
      <family val="2"/>
    </font>
    <font>
      <sz val="11"/>
      <color rgb="FF00B050"/>
      <name val="Calibri"/>
      <family val="2"/>
      <scheme val="minor"/>
    </font>
    <font>
      <sz val="10"/>
      <color theme="1"/>
      <name val="Calibri"/>
      <family val="2"/>
    </font>
    <font>
      <i/>
      <sz val="11"/>
      <color rgb="FF0000FF"/>
      <name val="Calibri"/>
      <family val="2"/>
    </font>
    <font>
      <i/>
      <sz val="11"/>
      <color rgb="FF0000FF"/>
      <name val="Calibri"/>
      <family val="2"/>
      <scheme val="minor"/>
    </font>
  </fonts>
  <fills count="14">
    <fill>
      <patternFill patternType="none"/>
    </fill>
    <fill>
      <patternFill patternType="gray125"/>
    </fill>
    <fill>
      <patternFill patternType="solid">
        <fgColor theme="6" tint="0.79998168889431442"/>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indexed="43"/>
        <bgColor indexed="64"/>
      </patternFill>
    </fill>
    <fill>
      <patternFill patternType="solid">
        <fgColor indexed="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0000"/>
        <bgColor indexed="64"/>
      </patternFill>
    </fill>
    <fill>
      <patternFill patternType="solid">
        <fgColor rgb="FF66FF3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 fillId="0" borderId="0"/>
  </cellStyleXfs>
  <cellXfs count="215">
    <xf numFmtId="0" fontId="0" fillId="0" borderId="0" xfId="0"/>
    <xf numFmtId="0" fontId="0" fillId="0" borderId="0" xfId="0" applyFill="1"/>
    <xf numFmtId="0" fontId="0" fillId="0" borderId="0" xfId="0" applyBorder="1"/>
    <xf numFmtId="0" fontId="0" fillId="0" borderId="0" xfId="0" applyFill="1" applyBorder="1"/>
    <xf numFmtId="0" fontId="3" fillId="0" borderId="0" xfId="5" applyFont="1" applyFill="1" applyBorder="1" applyAlignment="1">
      <alignment horizontal="center"/>
    </xf>
    <xf numFmtId="0" fontId="3" fillId="0" borderId="0" xfId="3" applyFont="1" applyFill="1" applyBorder="1" applyAlignment="1">
      <alignment horizontal="center"/>
    </xf>
    <xf numFmtId="0" fontId="0" fillId="6" borderId="0" xfId="0" applyFill="1" applyAlignment="1">
      <alignment horizontal="center"/>
    </xf>
    <xf numFmtId="0" fontId="0" fillId="0" borderId="0" xfId="0" pivotButton="1"/>
    <xf numFmtId="0" fontId="5" fillId="7" borderId="0" xfId="0" applyFont="1" applyFill="1"/>
    <xf numFmtId="0" fontId="5" fillId="0" borderId="0" xfId="0" applyFont="1" applyFill="1"/>
    <xf numFmtId="0" fontId="5" fillId="8" borderId="0" xfId="0" applyFont="1" applyFill="1"/>
    <xf numFmtId="0" fontId="0" fillId="0" borderId="0" xfId="0" applyAlignment="1">
      <alignment horizontal="left"/>
    </xf>
    <xf numFmtId="0" fontId="0" fillId="0" borderId="0" xfId="0" applyNumberFormat="1"/>
    <xf numFmtId="2" fontId="0" fillId="0" borderId="0" xfId="0" applyNumberFormat="1"/>
    <xf numFmtId="0" fontId="2" fillId="0" borderId="0" xfId="0" applyFont="1"/>
    <xf numFmtId="0" fontId="6" fillId="0" borderId="0" xfId="0" applyFont="1"/>
    <xf numFmtId="0" fontId="2" fillId="8" borderId="0" xfId="0" applyFont="1" applyFill="1"/>
    <xf numFmtId="0" fontId="6" fillId="8" borderId="0" xfId="0" applyFont="1" applyFill="1"/>
    <xf numFmtId="0" fontId="0" fillId="8" borderId="0" xfId="0" applyFill="1"/>
    <xf numFmtId="164" fontId="0" fillId="8" borderId="0" xfId="0" applyNumberFormat="1" applyFill="1"/>
    <xf numFmtId="164" fontId="2" fillId="8" borderId="0" xfId="0" applyNumberFormat="1" applyFont="1" applyFill="1"/>
    <xf numFmtId="0" fontId="0" fillId="0" borderId="1" xfId="0" applyBorder="1"/>
    <xf numFmtId="0" fontId="0" fillId="0" borderId="2" xfId="0" applyBorder="1"/>
    <xf numFmtId="0" fontId="0" fillId="0" borderId="3" xfId="0" applyBorder="1"/>
    <xf numFmtId="0" fontId="0" fillId="0" borderId="4" xfId="0" applyBorder="1"/>
    <xf numFmtId="164" fontId="0" fillId="8" borderId="4" xfId="0" applyNumberFormat="1" applyFill="1" applyBorder="1"/>
    <xf numFmtId="164" fontId="0" fillId="8" borderId="0" xfId="0" applyNumberFormat="1" applyFill="1" applyBorder="1"/>
    <xf numFmtId="164" fontId="0" fillId="8" borderId="5" xfId="0" applyNumberFormat="1" applyFill="1" applyBorder="1"/>
    <xf numFmtId="164" fontId="2" fillId="8" borderId="4" xfId="0" applyNumberFormat="1" applyFont="1" applyFill="1" applyBorder="1"/>
    <xf numFmtId="164" fontId="2" fillId="8" borderId="0" xfId="0" applyNumberFormat="1" applyFont="1" applyFill="1" applyBorder="1"/>
    <xf numFmtId="164" fontId="2" fillId="8" borderId="5" xfId="0" applyNumberFormat="1" applyFont="1" applyFill="1" applyBorder="1"/>
    <xf numFmtId="2" fontId="0" fillId="0" borderId="4" xfId="0" applyNumberFormat="1" applyBorder="1"/>
    <xf numFmtId="2" fontId="0" fillId="0" borderId="0" xfId="0" applyNumberFormat="1" applyBorder="1"/>
    <xf numFmtId="2" fontId="0" fillId="0" borderId="5" xfId="0" applyNumberFormat="1" applyBorder="1"/>
    <xf numFmtId="0" fontId="8" fillId="0" borderId="0" xfId="0" applyFont="1" applyBorder="1"/>
    <xf numFmtId="0" fontId="7" fillId="0" borderId="0" xfId="0" applyFont="1" applyBorder="1"/>
    <xf numFmtId="0" fontId="7" fillId="9" borderId="0" xfId="0" applyFont="1" applyFill="1" applyBorder="1"/>
    <xf numFmtId="0" fontId="3" fillId="0" borderId="0" xfId="4" applyFont="1" applyFill="1" applyBorder="1" applyAlignment="1">
      <alignment horizontal="left"/>
    </xf>
    <xf numFmtId="0" fontId="10" fillId="0" borderId="0" xfId="0" applyFont="1" applyFill="1" applyBorder="1"/>
    <xf numFmtId="0" fontId="10" fillId="0" borderId="0" xfId="0" applyFont="1" applyBorder="1"/>
    <xf numFmtId="0" fontId="9" fillId="0" borderId="0" xfId="4" applyFont="1" applyFill="1" applyBorder="1" applyAlignment="1">
      <alignment horizontal="left"/>
    </xf>
    <xf numFmtId="0" fontId="9" fillId="0" borderId="0" xfId="5" applyFont="1" applyFill="1" applyBorder="1" applyAlignment="1">
      <alignment horizontal="center"/>
    </xf>
    <xf numFmtId="0" fontId="12" fillId="0" borderId="0" xfId="0" applyFont="1" applyBorder="1"/>
    <xf numFmtId="0" fontId="11" fillId="0" borderId="0" xfId="4" applyFont="1" applyFill="1" applyBorder="1" applyAlignment="1">
      <alignment horizontal="left"/>
    </xf>
    <xf numFmtId="0" fontId="11" fillId="0" borderId="0" xfId="5" applyFont="1" applyFill="1" applyBorder="1" applyAlignment="1">
      <alignment horizontal="center"/>
    </xf>
    <xf numFmtId="0" fontId="11" fillId="0" borderId="0" xfId="3" applyFont="1" applyFill="1" applyBorder="1" applyAlignment="1">
      <alignment horizontal="center"/>
    </xf>
    <xf numFmtId="0" fontId="8" fillId="0" borderId="0" xfId="0" applyFont="1" applyBorder="1" applyAlignment="1">
      <alignment horizontal="center"/>
    </xf>
    <xf numFmtId="0" fontId="7" fillId="9" borderId="0" xfId="0" applyFont="1" applyFill="1" applyBorder="1" applyAlignment="1">
      <alignment horizontal="center"/>
    </xf>
    <xf numFmtId="0" fontId="0" fillId="0" borderId="0" xfId="0" applyBorder="1" applyAlignment="1">
      <alignment horizontal="center"/>
    </xf>
    <xf numFmtId="0" fontId="0" fillId="10" borderId="0" xfId="0" applyFill="1" applyBorder="1"/>
    <xf numFmtId="0" fontId="8" fillId="9" borderId="0" xfId="0" applyFont="1" applyFill="1" applyBorder="1"/>
    <xf numFmtId="0" fontId="13" fillId="9" borderId="0" xfId="0" applyFont="1" applyFill="1" applyBorder="1" applyAlignment="1">
      <alignment horizontal="left"/>
    </xf>
    <xf numFmtId="0" fontId="5" fillId="0" borderId="0" xfId="0" applyFont="1" applyBorder="1" applyAlignment="1">
      <alignment horizontal="left"/>
    </xf>
    <xf numFmtId="9" fontId="14" fillId="0" borderId="0" xfId="2" applyFont="1" applyFill="1" applyBorder="1" applyAlignment="1">
      <alignment horizontal="left"/>
    </xf>
    <xf numFmtId="164" fontId="14" fillId="0" borderId="0" xfId="2" applyNumberFormat="1" applyFont="1" applyFill="1" applyBorder="1" applyAlignment="1">
      <alignment horizontal="center"/>
    </xf>
    <xf numFmtId="9" fontId="14" fillId="0" borderId="0" xfId="2" applyFont="1" applyFill="1" applyBorder="1" applyAlignment="1">
      <alignment horizontal="center"/>
    </xf>
    <xf numFmtId="0" fontId="0" fillId="0" borderId="0" xfId="0"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2" fontId="15" fillId="0" borderId="0" xfId="4" applyNumberFormat="1" applyFont="1" applyFill="1" applyBorder="1" applyAlignment="1">
      <alignment horizontal="left"/>
    </xf>
    <xf numFmtId="2" fontId="15" fillId="0" borderId="0" xfId="5" applyNumberFormat="1" applyFont="1" applyFill="1" applyBorder="1" applyAlignment="1">
      <alignment horizontal="center"/>
    </xf>
    <xf numFmtId="2" fontId="15" fillId="0" borderId="0" xfId="3" applyNumberFormat="1" applyFont="1" applyFill="1" applyBorder="1" applyAlignment="1">
      <alignment horizontal="center"/>
    </xf>
    <xf numFmtId="0" fontId="16" fillId="0" borderId="0" xfId="0" applyFont="1" applyBorder="1"/>
    <xf numFmtId="0" fontId="10" fillId="0" borderId="0" xfId="0" quotePrefix="1" applyFont="1" applyBorder="1"/>
    <xf numFmtId="2" fontId="0" fillId="0" borderId="0" xfId="0" applyNumberFormat="1" applyFill="1" applyBorder="1" applyAlignment="1">
      <alignment horizontal="center"/>
    </xf>
    <xf numFmtId="0" fontId="17" fillId="0" borderId="0" xfId="0" applyFont="1"/>
    <xf numFmtId="2" fontId="5" fillId="0" borderId="0" xfId="0" applyNumberFormat="1" applyFont="1" applyFill="1" applyBorder="1" applyAlignment="1">
      <alignment horizontal="center"/>
    </xf>
    <xf numFmtId="0" fontId="17" fillId="8" borderId="6" xfId="0" applyFont="1" applyFill="1" applyBorder="1" applyAlignment="1">
      <alignment horizontal="center"/>
    </xf>
    <xf numFmtId="0" fontId="17" fillId="8" borderId="7" xfId="0" applyFont="1" applyFill="1" applyBorder="1" applyAlignment="1">
      <alignment horizontal="center"/>
    </xf>
    <xf numFmtId="2" fontId="0" fillId="0" borderId="8" xfId="0" applyNumberFormat="1" applyFill="1" applyBorder="1" applyAlignment="1">
      <alignment horizontal="center"/>
    </xf>
    <xf numFmtId="2" fontId="0" fillId="0" borderId="9" xfId="0" applyNumberFormat="1" applyFill="1" applyBorder="1" applyAlignment="1">
      <alignment horizontal="center"/>
    </xf>
    <xf numFmtId="2" fontId="5" fillId="0" borderId="10" xfId="0" applyNumberFormat="1" applyFont="1" applyFill="1" applyBorder="1" applyAlignment="1">
      <alignment horizontal="center"/>
    </xf>
    <xf numFmtId="0" fontId="17" fillId="8" borderId="11" xfId="0" applyFont="1" applyFill="1" applyBorder="1" applyAlignment="1">
      <alignment horizontal="center"/>
    </xf>
    <xf numFmtId="0" fontId="17" fillId="8" borderId="12" xfId="0" applyFont="1" applyFill="1" applyBorder="1" applyAlignment="1">
      <alignment horizontal="center"/>
    </xf>
    <xf numFmtId="0" fontId="18" fillId="8" borderId="13" xfId="0" applyFont="1" applyFill="1" applyBorder="1" applyAlignment="1">
      <alignment vertical="center" wrapText="1"/>
    </xf>
    <xf numFmtId="0" fontId="18" fillId="8" borderId="15" xfId="0" applyFont="1" applyFill="1" applyBorder="1" applyAlignment="1">
      <alignment vertical="center" wrapText="1"/>
    </xf>
    <xf numFmtId="0" fontId="19" fillId="0" borderId="0" xfId="0" applyFont="1"/>
    <xf numFmtId="0" fontId="5" fillId="8" borderId="14" xfId="0" applyFont="1" applyFill="1" applyBorder="1" applyAlignment="1">
      <alignment horizontal="center"/>
    </xf>
    <xf numFmtId="0" fontId="5" fillId="8" borderId="16" xfId="0" applyFont="1" applyFill="1" applyBorder="1" applyAlignment="1">
      <alignment horizontal="center"/>
    </xf>
    <xf numFmtId="0" fontId="2" fillId="0" borderId="0" xfId="0" applyFont="1" applyAlignment="1">
      <alignment horizontal="left"/>
    </xf>
    <xf numFmtId="0" fontId="0" fillId="0" borderId="0" xfId="0" applyFont="1" applyBorder="1"/>
    <xf numFmtId="0" fontId="7" fillId="0" borderId="0" xfId="0" applyFont="1" applyFill="1" applyBorder="1"/>
    <xf numFmtId="0" fontId="10" fillId="9" borderId="0" xfId="0" applyFont="1" applyFill="1" applyBorder="1"/>
    <xf numFmtId="0" fontId="20" fillId="0" borderId="0" xfId="0" applyFont="1" applyBorder="1"/>
    <xf numFmtId="0" fontId="18" fillId="0" borderId="0" xfId="0" applyFont="1" applyFill="1" applyBorder="1"/>
    <xf numFmtId="0" fontId="23" fillId="0" borderId="0" xfId="4" applyFont="1" applyFill="1" applyBorder="1" applyAlignment="1">
      <alignment horizontal="left"/>
    </xf>
    <xf numFmtId="0" fontId="18" fillId="0" borderId="0" xfId="0" applyFont="1" applyBorder="1"/>
    <xf numFmtId="0" fontId="18" fillId="0" borderId="0" xfId="0" quotePrefix="1" applyFont="1" applyBorder="1"/>
    <xf numFmtId="0" fontId="20" fillId="0" borderId="0" xfId="0" quotePrefix="1" applyFont="1" applyBorder="1"/>
    <xf numFmtId="0" fontId="24" fillId="0" borderId="0" xfId="0" applyFont="1" applyBorder="1"/>
    <xf numFmtId="0" fontId="20" fillId="0" borderId="0" xfId="0" applyFont="1" applyBorder="1" applyAlignment="1">
      <alignment horizontal="center"/>
    </xf>
    <xf numFmtId="0" fontId="24" fillId="0" borderId="0" xfId="0" applyFont="1" applyBorder="1" applyAlignment="1">
      <alignment horizontal="center"/>
    </xf>
    <xf numFmtId="0" fontId="24" fillId="0" borderId="0" xfId="0" applyFont="1" applyBorder="1" applyAlignment="1">
      <alignment wrapText="1"/>
    </xf>
    <xf numFmtId="0" fontId="25" fillId="9" borderId="0" xfId="0" applyFont="1" applyFill="1" applyBorder="1" applyAlignment="1">
      <alignment horizontal="left"/>
    </xf>
    <xf numFmtId="0" fontId="24" fillId="9" borderId="0" xfId="0" applyFont="1" applyFill="1" applyBorder="1" applyAlignment="1">
      <alignment horizontal="center"/>
    </xf>
    <xf numFmtId="0" fontId="26" fillId="0" borderId="0" xfId="0" applyFont="1" applyBorder="1" applyAlignment="1">
      <alignment horizontal="left"/>
    </xf>
    <xf numFmtId="0" fontId="21" fillId="0" borderId="0" xfId="0" applyFont="1" applyBorder="1" applyAlignment="1">
      <alignment horizontal="center"/>
    </xf>
    <xf numFmtId="0" fontId="21" fillId="0" borderId="0" xfId="0" applyFont="1" applyFill="1" applyBorder="1" applyAlignment="1">
      <alignment horizontal="center"/>
    </xf>
    <xf numFmtId="0" fontId="27" fillId="0" borderId="0" xfId="6" applyFont="1"/>
    <xf numFmtId="0" fontId="4" fillId="0" borderId="0" xfId="6"/>
    <xf numFmtId="0" fontId="28" fillId="0" borderId="0" xfId="6" applyFont="1"/>
    <xf numFmtId="0" fontId="29" fillId="0" borderId="0" xfId="6" applyFont="1"/>
    <xf numFmtId="0" fontId="29" fillId="0" borderId="0" xfId="6" applyFont="1" applyAlignment="1">
      <alignment horizontal="center"/>
    </xf>
    <xf numFmtId="0" fontId="4" fillId="0" borderId="0" xfId="6" applyAlignment="1">
      <alignment horizontal="center"/>
    </xf>
    <xf numFmtId="165" fontId="18" fillId="0" borderId="0" xfId="1" applyNumberFormat="1" applyFont="1" applyBorder="1"/>
    <xf numFmtId="165" fontId="24" fillId="9" borderId="0" xfId="1" applyNumberFormat="1" applyFont="1" applyFill="1" applyBorder="1" applyAlignment="1">
      <alignment horizontal="center"/>
    </xf>
    <xf numFmtId="165" fontId="21" fillId="0" borderId="0" xfId="1" applyNumberFormat="1" applyFont="1" applyBorder="1" applyAlignment="1">
      <alignment horizontal="center"/>
    </xf>
    <xf numFmtId="165" fontId="0" fillId="0" borderId="0" xfId="1" applyNumberFormat="1" applyFont="1" applyBorder="1"/>
    <xf numFmtId="0" fontId="30" fillId="0" borderId="0" xfId="0" applyFont="1" applyBorder="1" applyAlignment="1">
      <alignment horizontal="center"/>
    </xf>
    <xf numFmtId="0" fontId="30" fillId="0" borderId="0" xfId="0" applyFont="1" applyFill="1" applyBorder="1" applyAlignment="1">
      <alignment horizontal="center"/>
    </xf>
    <xf numFmtId="0" fontId="0" fillId="0" borderId="0" xfId="0" pivotButton="1" applyAlignment="1">
      <alignment horizontal="center"/>
    </xf>
    <xf numFmtId="0" fontId="34" fillId="9" borderId="0" xfId="0" applyFont="1" applyFill="1" applyBorder="1" applyAlignment="1">
      <alignment horizontal="center"/>
    </xf>
    <xf numFmtId="0" fontId="25" fillId="9" borderId="0" xfId="0" applyFont="1" applyFill="1" applyBorder="1" applyAlignment="1">
      <alignment horizontal="center"/>
    </xf>
    <xf numFmtId="0" fontId="18" fillId="0" borderId="4" xfId="0" applyFont="1" applyBorder="1"/>
    <xf numFmtId="0" fontId="20" fillId="0" borderId="4" xfId="0" applyFont="1" applyBorder="1"/>
    <xf numFmtId="0" fontId="20" fillId="0" borderId="4" xfId="0" applyFont="1" applyBorder="1" applyAlignment="1">
      <alignment horizontal="center"/>
    </xf>
    <xf numFmtId="0" fontId="24" fillId="9" borderId="4" xfId="0" applyFont="1" applyFill="1" applyBorder="1" applyAlignment="1">
      <alignment horizontal="center"/>
    </xf>
    <xf numFmtId="0" fontId="21" fillId="0" borderId="4" xfId="0" applyFont="1" applyBorder="1" applyAlignment="1">
      <alignment horizontal="center"/>
    </xf>
    <xf numFmtId="0" fontId="24" fillId="0" borderId="4" xfId="0" applyFont="1" applyBorder="1"/>
    <xf numFmtId="0" fontId="24" fillId="0" borderId="4" xfId="0" applyFont="1" applyBorder="1" applyAlignment="1">
      <alignment wrapText="1"/>
    </xf>
    <xf numFmtId="165" fontId="0" fillId="0" borderId="0" xfId="0" applyNumberFormat="1" applyAlignment="1">
      <alignment horizontal="center"/>
    </xf>
    <xf numFmtId="0" fontId="33" fillId="0" borderId="0" xfId="0" applyFont="1" applyBorder="1" applyAlignment="1">
      <alignment horizontal="left"/>
    </xf>
    <xf numFmtId="0" fontId="0" fillId="0" borderId="0" xfId="0" pivotButton="1" applyAlignment="1">
      <alignment horizontal="left"/>
    </xf>
    <xf numFmtId="0" fontId="0" fillId="8" borderId="9" xfId="0" applyFill="1" applyBorder="1" applyAlignment="1">
      <alignment horizontal="left"/>
    </xf>
    <xf numFmtId="0" fontId="0" fillId="8" borderId="9" xfId="0" applyFill="1" applyBorder="1" applyAlignment="1">
      <alignment horizontal="center"/>
    </xf>
    <xf numFmtId="0" fontId="18" fillId="11" borderId="0" xfId="0" applyFont="1" applyFill="1" applyBorder="1"/>
    <xf numFmtId="0" fontId="20" fillId="11" borderId="0" xfId="0" applyFont="1" applyFill="1" applyBorder="1"/>
    <xf numFmtId="0" fontId="24" fillId="11" borderId="0" xfId="0" applyFont="1" applyFill="1" applyBorder="1"/>
    <xf numFmtId="0" fontId="24" fillId="11" borderId="0" xfId="0" applyFont="1" applyFill="1" applyBorder="1" applyAlignment="1">
      <alignment wrapText="1"/>
    </xf>
    <xf numFmtId="0" fontId="20" fillId="11" borderId="0" xfId="0" applyFont="1" applyFill="1" applyBorder="1" applyAlignment="1">
      <alignment horizontal="center"/>
    </xf>
    <xf numFmtId="0" fontId="0" fillId="11" borderId="0" xfId="0" applyFill="1" applyBorder="1"/>
    <xf numFmtId="0" fontId="18" fillId="11" borderId="8" xfId="0" applyFont="1" applyFill="1" applyBorder="1"/>
    <xf numFmtId="0" fontId="20" fillId="11" borderId="8" xfId="0" applyFont="1" applyFill="1" applyBorder="1"/>
    <xf numFmtId="0" fontId="24" fillId="11" borderId="8" xfId="0" applyFont="1" applyFill="1" applyBorder="1"/>
    <xf numFmtId="0" fontId="24" fillId="11" borderId="8" xfId="0" applyFont="1" applyFill="1" applyBorder="1" applyAlignment="1">
      <alignment wrapText="1"/>
    </xf>
    <xf numFmtId="0" fontId="20" fillId="11" borderId="8" xfId="0" applyFont="1" applyFill="1" applyBorder="1" applyAlignment="1">
      <alignment horizontal="center"/>
    </xf>
    <xf numFmtId="0" fontId="31" fillId="11" borderId="8" xfId="0" applyFont="1" applyFill="1" applyBorder="1" applyAlignment="1">
      <alignment horizontal="center"/>
    </xf>
    <xf numFmtId="0" fontId="0" fillId="11" borderId="8" xfId="0" applyFill="1" applyBorder="1"/>
    <xf numFmtId="0" fontId="35" fillId="0" borderId="0" xfId="0" applyFont="1" applyBorder="1"/>
    <xf numFmtId="0" fontId="36" fillId="0" borderId="0" xfId="4" applyFont="1" applyFill="1" applyBorder="1" applyAlignment="1">
      <alignment horizontal="left"/>
    </xf>
    <xf numFmtId="0" fontId="37" fillId="0" borderId="0" xfId="0" applyFont="1" applyBorder="1"/>
    <xf numFmtId="0" fontId="37" fillId="0" borderId="0" xfId="0" applyFont="1" applyBorder="1" applyAlignment="1">
      <alignment horizontal="center"/>
    </xf>
    <xf numFmtId="0" fontId="38" fillId="0" borderId="0" xfId="0" applyFont="1" applyBorder="1"/>
    <xf numFmtId="0" fontId="38" fillId="0" borderId="0" xfId="0" applyFont="1" applyBorder="1" applyAlignment="1">
      <alignment horizontal="center"/>
    </xf>
    <xf numFmtId="0" fontId="39" fillId="0" borderId="0" xfId="0" applyFont="1" applyBorder="1"/>
    <xf numFmtId="0" fontId="22" fillId="0" borderId="0" xfId="4" applyFont="1" applyFill="1" applyBorder="1" applyAlignment="1">
      <alignment horizontal="left"/>
    </xf>
    <xf numFmtId="0" fontId="22" fillId="0" borderId="0" xfId="0" applyFont="1" applyBorder="1"/>
    <xf numFmtId="2" fontId="22" fillId="0" borderId="0" xfId="0" applyNumberFormat="1" applyFont="1" applyBorder="1" applyAlignment="1">
      <alignment horizontal="center"/>
    </xf>
    <xf numFmtId="0" fontId="22" fillId="0" borderId="0" xfId="0" applyFont="1" applyBorder="1" applyAlignment="1">
      <alignment horizontal="center"/>
    </xf>
    <xf numFmtId="166" fontId="22" fillId="0" borderId="0" xfId="2" applyNumberFormat="1" applyFont="1" applyBorder="1" applyAlignment="1">
      <alignment horizontal="center"/>
    </xf>
    <xf numFmtId="164" fontId="22" fillId="0" borderId="0" xfId="0" applyNumberFormat="1" applyFont="1" applyBorder="1" applyAlignment="1">
      <alignment horizontal="center"/>
    </xf>
    <xf numFmtId="0" fontId="21" fillId="12" borderId="0" xfId="0" applyFont="1" applyFill="1" applyBorder="1" applyAlignment="1">
      <alignment horizontal="center"/>
    </xf>
    <xf numFmtId="0" fontId="30" fillId="12" borderId="0" xfId="0" applyFont="1" applyFill="1" applyBorder="1" applyAlignment="1">
      <alignment horizontal="center"/>
    </xf>
    <xf numFmtId="0" fontId="20" fillId="0" borderId="0" xfId="0" applyFont="1" applyFill="1" applyBorder="1"/>
    <xf numFmtId="0" fontId="21" fillId="0" borderId="0" xfId="0" applyFont="1" applyFill="1" applyBorder="1"/>
    <xf numFmtId="0" fontId="21" fillId="0" borderId="8" xfId="0" applyFont="1" applyFill="1" applyBorder="1"/>
    <xf numFmtId="0" fontId="21" fillId="0" borderId="4" xfId="0" applyFont="1" applyFill="1" applyBorder="1"/>
    <xf numFmtId="165" fontId="21" fillId="0" borderId="0" xfId="1" applyNumberFormat="1" applyFont="1" applyFill="1" applyBorder="1"/>
    <xf numFmtId="0" fontId="38" fillId="11" borderId="0" xfId="0" applyFont="1" applyFill="1" applyBorder="1" applyAlignment="1">
      <alignment horizontal="center"/>
    </xf>
    <xf numFmtId="0" fontId="37" fillId="11" borderId="0" xfId="0" applyFont="1" applyFill="1" applyBorder="1" applyAlignment="1">
      <alignment horizontal="center"/>
    </xf>
    <xf numFmtId="0" fontId="38" fillId="11" borderId="5" xfId="0" applyFont="1" applyFill="1" applyBorder="1" applyAlignment="1">
      <alignment horizontal="center"/>
    </xf>
    <xf numFmtId="0" fontId="37" fillId="11" borderId="5" xfId="0" applyFont="1" applyFill="1" applyBorder="1" applyAlignment="1">
      <alignment horizontal="center"/>
    </xf>
    <xf numFmtId="0" fontId="40" fillId="0" borderId="0" xfId="0" applyFont="1" applyBorder="1" applyAlignment="1">
      <alignment horizontal="left"/>
    </xf>
    <xf numFmtId="0" fontId="41" fillId="0" borderId="0" xfId="0" applyFont="1" applyBorder="1" applyAlignment="1">
      <alignment horizontal="center"/>
    </xf>
    <xf numFmtId="0" fontId="22" fillId="11" borderId="8" xfId="0" applyFont="1" applyFill="1" applyBorder="1" applyAlignment="1">
      <alignment horizontal="center"/>
    </xf>
    <xf numFmtId="0" fontId="41" fillId="0" borderId="0" xfId="0" applyFont="1" applyFill="1" applyBorder="1" applyAlignment="1">
      <alignment horizontal="center"/>
    </xf>
    <xf numFmtId="0" fontId="41" fillId="0" borderId="4" xfId="0" applyFont="1" applyBorder="1" applyAlignment="1">
      <alignment horizontal="center"/>
    </xf>
    <xf numFmtId="0" fontId="42" fillId="5" borderId="0" xfId="0" applyFont="1" applyFill="1" applyAlignment="1">
      <alignment horizontal="center"/>
    </xf>
    <xf numFmtId="0" fontId="41" fillId="6" borderId="0" xfId="0" applyFont="1" applyFill="1" applyAlignment="1">
      <alignment horizontal="center"/>
    </xf>
    <xf numFmtId="0" fontId="41" fillId="10" borderId="0" xfId="0" applyFont="1" applyFill="1" applyBorder="1" applyAlignment="1">
      <alignment horizontal="center"/>
    </xf>
    <xf numFmtId="0" fontId="42" fillId="5" borderId="0" xfId="0" applyFont="1" applyFill="1" applyAlignment="1">
      <alignment horizontal="center" wrapText="1"/>
    </xf>
    <xf numFmtId="165" fontId="41" fillId="0" borderId="0" xfId="1" applyNumberFormat="1" applyFont="1" applyBorder="1" applyAlignment="1">
      <alignment horizontal="center"/>
    </xf>
    <xf numFmtId="0" fontId="43" fillId="0" borderId="0" xfId="0" applyFont="1" applyBorder="1"/>
    <xf numFmtId="0" fontId="22" fillId="11" borderId="0" xfId="0" applyFont="1" applyFill="1" applyBorder="1" applyAlignment="1">
      <alignment horizontal="center"/>
    </xf>
    <xf numFmtId="0" fontId="44" fillId="0" borderId="0" xfId="0" applyFont="1" applyBorder="1" applyAlignment="1">
      <alignment horizontal="left"/>
    </xf>
    <xf numFmtId="0" fontId="45" fillId="0" borderId="0" xfId="0" applyFont="1" applyBorder="1" applyAlignment="1">
      <alignment horizontal="center"/>
    </xf>
    <xf numFmtId="0" fontId="46" fillId="11" borderId="8" xfId="0" applyFont="1" applyFill="1" applyBorder="1" applyAlignment="1">
      <alignment horizontal="center"/>
    </xf>
    <xf numFmtId="0" fontId="46" fillId="11" borderId="0" xfId="0" applyFont="1" applyFill="1" applyBorder="1" applyAlignment="1">
      <alignment horizontal="center"/>
    </xf>
    <xf numFmtId="0" fontId="45" fillId="0" borderId="4" xfId="0" applyFont="1" applyBorder="1" applyAlignment="1">
      <alignment horizontal="center"/>
    </xf>
    <xf numFmtId="0" fontId="47" fillId="5" borderId="0" xfId="0" applyFont="1" applyFill="1" applyAlignment="1">
      <alignment horizontal="center"/>
    </xf>
    <xf numFmtId="0" fontId="45" fillId="6" borderId="0" xfId="0" applyFont="1" applyFill="1" applyAlignment="1">
      <alignment horizontal="center"/>
    </xf>
    <xf numFmtId="0" fontId="45" fillId="10" borderId="0" xfId="0" applyFont="1" applyFill="1" applyBorder="1" applyAlignment="1">
      <alignment horizontal="center"/>
    </xf>
    <xf numFmtId="0" fontId="47" fillId="5" borderId="0" xfId="0" applyFont="1" applyFill="1" applyAlignment="1">
      <alignment horizontal="center" wrapText="1"/>
    </xf>
    <xf numFmtId="165" fontId="45" fillId="0" borderId="0" xfId="1" applyNumberFormat="1" applyFont="1" applyBorder="1" applyAlignment="1">
      <alignment horizontal="center"/>
    </xf>
    <xf numFmtId="0" fontId="48" fillId="0" borderId="0" xfId="0" applyFont="1" applyBorder="1"/>
    <xf numFmtId="164" fontId="22" fillId="11" borderId="0" xfId="0" applyNumberFormat="1" applyFont="1" applyFill="1" applyBorder="1" applyAlignment="1">
      <alignment horizontal="center"/>
    </xf>
    <xf numFmtId="164" fontId="22" fillId="11" borderId="5" xfId="0" applyNumberFormat="1" applyFont="1" applyFill="1" applyBorder="1" applyAlignment="1">
      <alignment horizontal="center"/>
    </xf>
    <xf numFmtId="2" fontId="22" fillId="0" borderId="5" xfId="0" applyNumberFormat="1" applyFont="1" applyBorder="1" applyAlignment="1">
      <alignment horizontal="center"/>
    </xf>
    <xf numFmtId="0" fontId="38" fillId="0" borderId="5" xfId="0" applyFont="1" applyBorder="1" applyAlignment="1">
      <alignment horizontal="center"/>
    </xf>
    <xf numFmtId="0" fontId="37" fillId="0" borderId="5" xfId="0" applyFont="1" applyBorder="1" applyAlignment="1">
      <alignment horizontal="center"/>
    </xf>
    <xf numFmtId="0" fontId="49" fillId="0" borderId="0" xfId="4" applyFont="1" applyFill="1" applyBorder="1" applyAlignment="1">
      <alignment horizontal="left"/>
    </xf>
    <xf numFmtId="0" fontId="18" fillId="0" borderId="0" xfId="0" applyFont="1" applyBorder="1" applyAlignment="1">
      <alignment horizontal="center"/>
    </xf>
    <xf numFmtId="0" fontId="18" fillId="11" borderId="0" xfId="0" applyFont="1" applyFill="1" applyBorder="1" applyAlignment="1">
      <alignment horizontal="center"/>
    </xf>
    <xf numFmtId="0" fontId="18" fillId="11" borderId="5" xfId="0" applyFont="1" applyFill="1" applyBorder="1" applyAlignment="1">
      <alignment horizontal="center"/>
    </xf>
    <xf numFmtId="0" fontId="18" fillId="0" borderId="5" xfId="0" applyFont="1" applyBorder="1" applyAlignment="1">
      <alignment horizontal="center"/>
    </xf>
    <xf numFmtId="0" fontId="8" fillId="9" borderId="0" xfId="0" applyFont="1" applyFill="1"/>
    <xf numFmtId="0" fontId="50" fillId="0" borderId="0" xfId="4" applyFont="1" applyFill="1" applyBorder="1" applyAlignment="1">
      <alignment horizontal="left"/>
    </xf>
    <xf numFmtId="0" fontId="50" fillId="0" borderId="0" xfId="0" applyFont="1" applyBorder="1"/>
    <xf numFmtId="164" fontId="50" fillId="0" borderId="0" xfId="0" applyNumberFormat="1" applyFont="1" applyBorder="1" applyAlignment="1">
      <alignment horizontal="center"/>
    </xf>
    <xf numFmtId="164" fontId="50" fillId="11" borderId="0" xfId="0" applyNumberFormat="1" applyFont="1" applyFill="1" applyBorder="1" applyAlignment="1">
      <alignment horizontal="center"/>
    </xf>
    <xf numFmtId="164" fontId="50" fillId="11" borderId="5" xfId="0" applyNumberFormat="1" applyFont="1" applyFill="1" applyBorder="1" applyAlignment="1">
      <alignment horizontal="center"/>
    </xf>
    <xf numFmtId="2" fontId="50" fillId="0" borderId="0" xfId="0" applyNumberFormat="1" applyFont="1" applyBorder="1" applyAlignment="1">
      <alignment horizontal="center"/>
    </xf>
    <xf numFmtId="2" fontId="50" fillId="0" borderId="5" xfId="0" applyNumberFormat="1" applyFont="1" applyBorder="1" applyAlignment="1">
      <alignment horizontal="center"/>
    </xf>
    <xf numFmtId="0" fontId="50" fillId="0" borderId="0" xfId="0" applyFont="1" applyBorder="1" applyAlignment="1">
      <alignment horizontal="center"/>
    </xf>
    <xf numFmtId="166" fontId="50" fillId="0" borderId="0" xfId="2" applyNumberFormat="1" applyFont="1" applyBorder="1" applyAlignment="1">
      <alignment horizontal="center"/>
    </xf>
    <xf numFmtId="0" fontId="51" fillId="0" borderId="0" xfId="0" applyFont="1" applyBorder="1"/>
    <xf numFmtId="0" fontId="25" fillId="13" borderId="0" xfId="0" applyFont="1" applyFill="1" applyBorder="1" applyAlignment="1">
      <alignment horizontal="left"/>
    </xf>
    <xf numFmtId="165" fontId="24" fillId="0" borderId="0" xfId="1" applyNumberFormat="1" applyFont="1" applyBorder="1" applyAlignment="1">
      <alignment horizontal="left"/>
    </xf>
    <xf numFmtId="0" fontId="7" fillId="12" borderId="0" xfId="0" applyFont="1" applyFill="1"/>
    <xf numFmtId="0" fontId="0" fillId="12" borderId="0" xfId="0" applyFill="1"/>
    <xf numFmtId="0" fontId="0" fillId="0" borderId="5" xfId="0" applyBorder="1"/>
    <xf numFmtId="0" fontId="31" fillId="11" borderId="5" xfId="0" applyFont="1" applyFill="1" applyBorder="1" applyAlignment="1">
      <alignment horizontal="center"/>
    </xf>
    <xf numFmtId="0" fontId="7" fillId="0" borderId="0" xfId="0" applyFont="1" applyFill="1"/>
    <xf numFmtId="0" fontId="30" fillId="0" borderId="0" xfId="0" applyFont="1"/>
  </cellXfs>
  <cellStyles count="7">
    <cellStyle name="20 % - Akzent3" xfId="3" builtinId="38"/>
    <cellStyle name="20 % - Akzent4" xfId="4" builtinId="42"/>
    <cellStyle name="20 % - Akzent6" xfId="5" builtinId="50"/>
    <cellStyle name="Prozent" xfId="2" builtinId="5"/>
    <cellStyle name="Standard" xfId="0" builtinId="0"/>
    <cellStyle name="Standard 2" xfId="6"/>
    <cellStyle name="Währung" xfId="1" builtinId="4"/>
  </cellStyles>
  <dxfs count="307">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numFmt numFmtId="164"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numFmt numFmtId="164"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numFmt numFmtId="0" formatCode="General"/>
    </dxf>
    <dxf>
      <numFmt numFmtId="166" formatCode="0.0%"/>
    </dxf>
    <dxf>
      <numFmt numFmtId="1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0.0"/>
    </dxf>
    <dxf>
      <alignment horizontal="center" readingOrder="0"/>
    </dxf>
    <dxf>
      <alignment horizontal="center" readingOrder="0"/>
    </dxf>
    <dxf>
      <alignment horizontal="center" readingOrder="0"/>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3300"/>
        </patternFill>
      </fill>
    </dxf>
  </dxfs>
  <tableStyles count="0" defaultTableStyle="TableStyleMedium2" defaultPivotStyle="PivotStyleLight16"/>
  <colors>
    <mruColors>
      <color rgb="FF66FF33"/>
      <color rgb="FFFF00FF"/>
      <color rgb="FFFF3300"/>
      <color rgb="FF0000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microsoft.com/office/2007/relationships/slicerCache" Target="slicerCaches/slicerCache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[StudierBar_Beispieldaten.xlsx]Pivots!PivotTable1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depthPercent val="170"/>
      <c:rAngAx val="1"/>
    </c:view3D>
    <c:floor>
      <c:thickness val="0"/>
    </c:floor>
    <c:sideWall>
      <c:thickness val="0"/>
    </c:sideWall>
    <c:backWall>
      <c:thickness val="0"/>
    </c:backWall>
    <c:plotArea>
      <c:layout>
        <c:manualLayout>
          <c:layoutTarget val="inner"/>
          <c:xMode val="edge"/>
          <c:yMode val="edge"/>
          <c:x val="7.1988407699037624E-2"/>
          <c:y val="5.1400554097404488E-2"/>
          <c:w val="0.90481802274715672"/>
          <c:h val="0.8326195683872849"/>
        </c:manualLayout>
      </c:layout>
      <c:bar3DChart>
        <c:barDir val="col"/>
        <c:grouping val="clustered"/>
        <c:varyColors val="0"/>
        <c:ser>
          <c:idx val="0"/>
          <c:order val="0"/>
          <c:tx>
            <c:strRef>
              <c:f>Pivots!$C$8:$C$9</c:f>
              <c:strCache>
                <c:ptCount val="1"/>
                <c:pt idx="0">
                  <c:v>männlich</c:v>
                </c:pt>
              </c:strCache>
            </c:strRef>
          </c:tx>
          <c:invertIfNegative val="0"/>
          <c:cat>
            <c:strRef>
              <c:f>Pivots!$B$10:$B$14</c:f>
              <c:strCache>
                <c:ptCount val="4"/>
                <c:pt idx="0">
                  <c:v>-</c:v>
                </c:pt>
                <c:pt idx="1">
                  <c:v>unter 20</c:v>
                </c:pt>
                <c:pt idx="2">
                  <c:v>20-21</c:v>
                </c:pt>
                <c:pt idx="3">
                  <c:v>22++</c:v>
                </c:pt>
              </c:strCache>
            </c:strRef>
          </c:cat>
          <c:val>
            <c:numRef>
              <c:f>Pivots!$C$10:$C$14</c:f>
              <c:numCache>
                <c:formatCode>General</c:formatCode>
                <c:ptCount val="4"/>
                <c:pt idx="0">
                  <c:v>4</c:v>
                </c:pt>
                <c:pt idx="1">
                  <c:v>18</c:v>
                </c:pt>
                <c:pt idx="2">
                  <c:v>28</c:v>
                </c:pt>
                <c:pt idx="3">
                  <c:v>29</c:v>
                </c:pt>
              </c:numCache>
            </c:numRef>
          </c:val>
          <c:extLst>
            <c:ext xmlns:c16="http://schemas.microsoft.com/office/drawing/2014/chart" uri="{C3380CC4-5D6E-409C-BE32-E72D297353CC}">
              <c16:uniqueId val="{00000000-9838-41A2-9115-0B14CF5C30FC}"/>
            </c:ext>
          </c:extLst>
        </c:ser>
        <c:ser>
          <c:idx val="1"/>
          <c:order val="1"/>
          <c:tx>
            <c:strRef>
              <c:f>Pivots!$D$8:$D$9</c:f>
              <c:strCache>
                <c:ptCount val="1"/>
                <c:pt idx="0">
                  <c:v>weiblich</c:v>
                </c:pt>
              </c:strCache>
            </c:strRef>
          </c:tx>
          <c:invertIfNegative val="0"/>
          <c:cat>
            <c:strRef>
              <c:f>Pivots!$B$10:$B$14</c:f>
              <c:strCache>
                <c:ptCount val="4"/>
                <c:pt idx="0">
                  <c:v>-</c:v>
                </c:pt>
                <c:pt idx="1">
                  <c:v>unter 20</c:v>
                </c:pt>
                <c:pt idx="2">
                  <c:v>20-21</c:v>
                </c:pt>
                <c:pt idx="3">
                  <c:v>22++</c:v>
                </c:pt>
              </c:strCache>
            </c:strRef>
          </c:cat>
          <c:val>
            <c:numRef>
              <c:f>Pivots!$D$10:$D$14</c:f>
              <c:numCache>
                <c:formatCode>General</c:formatCode>
                <c:ptCount val="4"/>
                <c:pt idx="0">
                  <c:v>3</c:v>
                </c:pt>
                <c:pt idx="1">
                  <c:v>23</c:v>
                </c:pt>
                <c:pt idx="2">
                  <c:v>21</c:v>
                </c:pt>
                <c:pt idx="3">
                  <c:v>26</c:v>
                </c:pt>
              </c:numCache>
            </c:numRef>
          </c:val>
          <c:extLst>
            <c:ext xmlns:c16="http://schemas.microsoft.com/office/drawing/2014/chart" uri="{C3380CC4-5D6E-409C-BE32-E72D297353CC}">
              <c16:uniqueId val="{00000001-9838-41A2-9115-0B14CF5C30FC}"/>
            </c:ext>
          </c:extLst>
        </c:ser>
        <c:ser>
          <c:idx val="2"/>
          <c:order val="2"/>
          <c:tx>
            <c:strRef>
              <c:f>Pivots!$E$8:$E$9</c:f>
              <c:strCache>
                <c:ptCount val="1"/>
              </c:strCache>
            </c:strRef>
          </c:tx>
          <c:invertIfNegative val="0"/>
          <c:cat>
            <c:strRef>
              <c:f>Pivots!$B$10:$B$14</c:f>
              <c:strCache>
                <c:ptCount val="4"/>
                <c:pt idx="0">
                  <c:v>-</c:v>
                </c:pt>
                <c:pt idx="1">
                  <c:v>unter 20</c:v>
                </c:pt>
                <c:pt idx="2">
                  <c:v>20-21</c:v>
                </c:pt>
                <c:pt idx="3">
                  <c:v>22++</c:v>
                </c:pt>
              </c:strCache>
            </c:strRef>
          </c:cat>
          <c:val>
            <c:numRef>
              <c:f>Pivots!$E$10:$E$14</c:f>
              <c:numCache>
                <c:formatCode>General</c:formatCode>
                <c:ptCount val="4"/>
                <c:pt idx="0">
                  <c:v>1</c:v>
                </c:pt>
                <c:pt idx="2">
                  <c:v>1</c:v>
                </c:pt>
                <c:pt idx="3">
                  <c:v>1</c:v>
                </c:pt>
              </c:numCache>
            </c:numRef>
          </c:val>
          <c:extLst>
            <c:ext xmlns:c16="http://schemas.microsoft.com/office/drawing/2014/chart" uri="{C3380CC4-5D6E-409C-BE32-E72D297353CC}">
              <c16:uniqueId val="{00000000-BEA4-4589-A97F-B982E0D3E475}"/>
            </c:ext>
          </c:extLst>
        </c:ser>
        <c:dLbls>
          <c:showLegendKey val="0"/>
          <c:showVal val="0"/>
          <c:showCatName val="0"/>
          <c:showSerName val="0"/>
          <c:showPercent val="0"/>
          <c:showBubbleSize val="0"/>
        </c:dLbls>
        <c:gapWidth val="150"/>
        <c:shape val="cylinder"/>
        <c:axId val="196699264"/>
        <c:axId val="196700800"/>
        <c:axId val="0"/>
      </c:bar3DChart>
      <c:catAx>
        <c:axId val="196699264"/>
        <c:scaling>
          <c:orientation val="minMax"/>
        </c:scaling>
        <c:delete val="0"/>
        <c:axPos val="b"/>
        <c:numFmt formatCode="General" sourceLinked="0"/>
        <c:majorTickMark val="out"/>
        <c:minorTickMark val="none"/>
        <c:tickLblPos val="nextTo"/>
        <c:crossAx val="196700800"/>
        <c:crosses val="autoZero"/>
        <c:auto val="1"/>
        <c:lblAlgn val="ctr"/>
        <c:lblOffset val="100"/>
        <c:noMultiLvlLbl val="0"/>
      </c:catAx>
      <c:valAx>
        <c:axId val="196700800"/>
        <c:scaling>
          <c:orientation val="minMax"/>
        </c:scaling>
        <c:delete val="0"/>
        <c:axPos val="l"/>
        <c:majorGridlines/>
        <c:numFmt formatCode="General" sourceLinked="1"/>
        <c:majorTickMark val="out"/>
        <c:minorTickMark val="none"/>
        <c:tickLblPos val="nextTo"/>
        <c:crossAx val="196699264"/>
        <c:crosses val="autoZero"/>
        <c:crossBetween val="between"/>
      </c:valAx>
    </c:plotArea>
    <c:legend>
      <c:legendPos val="r"/>
      <c:layout>
        <c:manualLayout>
          <c:xMode val="edge"/>
          <c:yMode val="edge"/>
          <c:x val="0.17113406969201611"/>
          <c:y val="0.1345138323226838"/>
          <c:w val="0.13198137847473831"/>
          <c:h val="0.21484749751108698"/>
        </c:manualLayout>
      </c:layout>
      <c:overlay val="0"/>
      <c:txPr>
        <a:bodyPr/>
        <a:lstStyle/>
        <a:p>
          <a:pPr>
            <a:defRPr sz="1050"/>
          </a:pPr>
          <a:endParaRPr lang="de-DE"/>
        </a:p>
      </c:txPr>
    </c:legend>
    <c:plotVisOnly val="1"/>
    <c:dispBlanksAs val="gap"/>
    <c:showDLblsOverMax val="0"/>
  </c:chart>
  <c:printSettings>
    <c:headerFooter/>
    <c:pageMargins b="0.78740157499999996" l="0.7" r="0.7" t="0.78740157499999996" header="0.3" footer="0.3"/>
    <c:pageSetup paperSize="9" orientation="portrait"/>
  </c:printSettings>
  <c:extLs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[StudierBar_Beispieldaten.xlsx]Pivots!PivotTable2</c:name>
    <c:fmtId val="0"/>
  </c:pivotSource>
  <c:chart>
    <c:title>
      <c:tx>
        <c:rich>
          <a:bodyPr/>
          <a:lstStyle/>
          <a:p>
            <a:pPr>
              <a:defRPr sz="1400"/>
            </a:pPr>
            <a:r>
              <a:rPr lang="de-DE" sz="1400"/>
              <a:t>Durchschnittlicher Kaffee-Konsum</a:t>
            </a:r>
          </a:p>
        </c:rich>
      </c:tx>
      <c:layout>
        <c:manualLayout>
          <c:xMode val="edge"/>
          <c:yMode val="edge"/>
          <c:x val="0.11099457383136577"/>
          <c:y val="2.6797917177856782E-2"/>
        </c:manualLayout>
      </c:layout>
      <c:overlay val="1"/>
    </c:title>
    <c:autoTitleDeleted val="0"/>
    <c:pivotFmts>
      <c:pivotFmt>
        <c:idx val="0"/>
        <c:marker>
          <c:symbol val="none"/>
        </c:marker>
      </c:pivotFmt>
      <c:pivotFmt>
        <c:idx val="1"/>
        <c:marker>
          <c:symbol val="none"/>
        </c:marker>
      </c:pivotFmt>
      <c:pivotFmt>
        <c:idx val="2"/>
        <c:marker>
          <c:symbol val="none"/>
        </c:marker>
      </c:pivotFmt>
    </c:pivotFmts>
    <c:view3D>
      <c:rotX val="15"/>
      <c:rotY val="20"/>
      <c:depthPercent val="240"/>
      <c:rAngAx val="1"/>
    </c:view3D>
    <c:floor>
      <c:thickness val="0"/>
    </c:floor>
    <c:sideWall>
      <c:thickness val="0"/>
    </c:sideWall>
    <c:backWall>
      <c:thickness val="0"/>
    </c:backWall>
    <c:plotArea>
      <c:layout>
        <c:manualLayout>
          <c:layoutTarget val="inner"/>
          <c:xMode val="edge"/>
          <c:yMode val="edge"/>
          <c:x val="7.8919072615923014E-2"/>
          <c:y val="0.12413765870003876"/>
          <c:w val="0.90344291338582672"/>
          <c:h val="0.75988222179752829"/>
        </c:manualLayout>
      </c:layout>
      <c:bar3DChart>
        <c:barDir val="col"/>
        <c:grouping val="clustered"/>
        <c:varyColors val="0"/>
        <c:ser>
          <c:idx val="0"/>
          <c:order val="0"/>
          <c:tx>
            <c:strRef>
              <c:f>Pivots!$C$32:$C$33</c:f>
              <c:strCache>
                <c:ptCount val="1"/>
                <c:pt idx="0">
                  <c:v>männlich</c:v>
                </c:pt>
              </c:strCache>
            </c:strRef>
          </c:tx>
          <c:invertIfNegative val="0"/>
          <c:cat>
            <c:strRef>
              <c:f>Pivots!$B$34:$B$37</c:f>
              <c:strCache>
                <c:ptCount val="3"/>
                <c:pt idx="0">
                  <c:v>unter 20</c:v>
                </c:pt>
                <c:pt idx="1">
                  <c:v>20-21</c:v>
                </c:pt>
                <c:pt idx="2">
                  <c:v>22++</c:v>
                </c:pt>
              </c:strCache>
            </c:strRef>
          </c:cat>
          <c:val>
            <c:numRef>
              <c:f>Pivots!$C$34:$C$37</c:f>
              <c:numCache>
                <c:formatCode>0.0</c:formatCode>
                <c:ptCount val="3"/>
                <c:pt idx="0">
                  <c:v>1.7777777777777777</c:v>
                </c:pt>
                <c:pt idx="1">
                  <c:v>2.3214285714285716</c:v>
                </c:pt>
                <c:pt idx="2">
                  <c:v>5.1896551724137927</c:v>
                </c:pt>
              </c:numCache>
            </c:numRef>
          </c:val>
          <c:extLst>
            <c:ext xmlns:c16="http://schemas.microsoft.com/office/drawing/2014/chart" uri="{C3380CC4-5D6E-409C-BE32-E72D297353CC}">
              <c16:uniqueId val="{00000000-57D8-409A-A2A8-B69FA9651998}"/>
            </c:ext>
          </c:extLst>
        </c:ser>
        <c:ser>
          <c:idx val="1"/>
          <c:order val="1"/>
          <c:tx>
            <c:strRef>
              <c:f>Pivots!$D$32:$D$33</c:f>
              <c:strCache>
                <c:ptCount val="1"/>
                <c:pt idx="0">
                  <c:v>weiblich</c:v>
                </c:pt>
              </c:strCache>
            </c:strRef>
          </c:tx>
          <c:invertIfNegative val="0"/>
          <c:cat>
            <c:strRef>
              <c:f>Pivots!$B$34:$B$37</c:f>
              <c:strCache>
                <c:ptCount val="3"/>
                <c:pt idx="0">
                  <c:v>unter 20</c:v>
                </c:pt>
                <c:pt idx="1">
                  <c:v>20-21</c:v>
                </c:pt>
                <c:pt idx="2">
                  <c:v>22++</c:v>
                </c:pt>
              </c:strCache>
            </c:strRef>
          </c:cat>
          <c:val>
            <c:numRef>
              <c:f>Pivots!$D$34:$D$37</c:f>
              <c:numCache>
                <c:formatCode>0.0</c:formatCode>
                <c:ptCount val="3"/>
                <c:pt idx="0">
                  <c:v>0.91304347826086951</c:v>
                </c:pt>
                <c:pt idx="1">
                  <c:v>1.3809523809523809</c:v>
                </c:pt>
                <c:pt idx="2">
                  <c:v>2.9423076923076925</c:v>
                </c:pt>
              </c:numCache>
            </c:numRef>
          </c:val>
          <c:extLst>
            <c:ext xmlns:c16="http://schemas.microsoft.com/office/drawing/2014/chart" uri="{C3380CC4-5D6E-409C-BE32-E72D297353CC}">
              <c16:uniqueId val="{00000001-57D8-409A-A2A8-B69FA9651998}"/>
            </c:ext>
          </c:extLst>
        </c:ser>
        <c:ser>
          <c:idx val="2"/>
          <c:order val="2"/>
          <c:tx>
            <c:strRef>
              <c:f>Pivots!$E$32:$E$33</c:f>
              <c:strCache>
                <c:ptCount val="1"/>
              </c:strCache>
            </c:strRef>
          </c:tx>
          <c:invertIfNegative val="0"/>
          <c:cat>
            <c:strRef>
              <c:f>Pivots!$B$34:$B$37</c:f>
              <c:strCache>
                <c:ptCount val="3"/>
                <c:pt idx="0">
                  <c:v>unter 20</c:v>
                </c:pt>
                <c:pt idx="1">
                  <c:v>20-21</c:v>
                </c:pt>
                <c:pt idx="2">
                  <c:v>22++</c:v>
                </c:pt>
              </c:strCache>
            </c:strRef>
          </c:cat>
          <c:val>
            <c:numRef>
              <c:f>Pivots!$E$34:$E$37</c:f>
              <c:numCache>
                <c:formatCode>0.0</c:formatCode>
                <c:ptCount val="3"/>
                <c:pt idx="1">
                  <c:v>6.75</c:v>
                </c:pt>
                <c:pt idx="2">
                  <c:v>0</c:v>
                </c:pt>
              </c:numCache>
            </c:numRef>
          </c:val>
          <c:extLst>
            <c:ext xmlns:c16="http://schemas.microsoft.com/office/drawing/2014/chart" uri="{C3380CC4-5D6E-409C-BE32-E72D297353CC}">
              <c16:uniqueId val="{00000002-57D8-409A-A2A8-B69FA9651998}"/>
            </c:ext>
          </c:extLst>
        </c:ser>
        <c:dLbls>
          <c:showLegendKey val="0"/>
          <c:showVal val="0"/>
          <c:showCatName val="0"/>
          <c:showSerName val="0"/>
          <c:showPercent val="0"/>
          <c:showBubbleSize val="0"/>
        </c:dLbls>
        <c:gapWidth val="150"/>
        <c:shape val="box"/>
        <c:axId val="196717952"/>
        <c:axId val="196719744"/>
        <c:axId val="0"/>
      </c:bar3DChart>
      <c:catAx>
        <c:axId val="196717952"/>
        <c:scaling>
          <c:orientation val="minMax"/>
        </c:scaling>
        <c:delete val="0"/>
        <c:axPos val="b"/>
        <c:numFmt formatCode="General" sourceLinked="0"/>
        <c:majorTickMark val="out"/>
        <c:minorTickMark val="none"/>
        <c:tickLblPos val="nextTo"/>
        <c:txPr>
          <a:bodyPr/>
          <a:lstStyle/>
          <a:p>
            <a:pPr>
              <a:defRPr sz="1200"/>
            </a:pPr>
            <a:endParaRPr lang="de-DE"/>
          </a:p>
        </c:txPr>
        <c:crossAx val="196719744"/>
        <c:crosses val="autoZero"/>
        <c:auto val="1"/>
        <c:lblAlgn val="ctr"/>
        <c:lblOffset val="100"/>
        <c:noMultiLvlLbl val="0"/>
      </c:catAx>
      <c:valAx>
        <c:axId val="196719744"/>
        <c:scaling>
          <c:orientation val="minMax"/>
        </c:scaling>
        <c:delete val="0"/>
        <c:axPos val="l"/>
        <c:majorGridlines/>
        <c:numFmt formatCode="0.0" sourceLinked="1"/>
        <c:majorTickMark val="out"/>
        <c:minorTickMark val="none"/>
        <c:tickLblPos val="nextTo"/>
        <c:crossAx val="196717952"/>
        <c:crosses val="autoZero"/>
        <c:crossBetween val="between"/>
      </c:valAx>
    </c:plotArea>
    <c:legend>
      <c:legendPos val="r"/>
      <c:layout>
        <c:manualLayout>
          <c:xMode val="edge"/>
          <c:yMode val="edge"/>
          <c:x val="0.30130136617697861"/>
          <c:y val="0.14449141532189758"/>
          <c:w val="0.18650374655667148"/>
          <c:h val="0.25677697933964128"/>
        </c:manualLayout>
      </c:layout>
      <c:overlay val="0"/>
      <c:txPr>
        <a:bodyPr/>
        <a:lstStyle/>
        <a:p>
          <a:pPr>
            <a:defRPr sz="1400"/>
          </a:pPr>
          <a:endParaRPr lang="de-DE"/>
        </a:p>
      </c:txPr>
    </c:legend>
    <c:plotVisOnly val="1"/>
    <c:dispBlanksAs val="gap"/>
    <c:showDLblsOverMax val="0"/>
  </c:chart>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Körpergröße und Gewicht</a:t>
            </a:r>
          </a:p>
        </c:rich>
      </c:tx>
      <c:overlay val="0"/>
    </c:title>
    <c:autoTitleDeleted val="0"/>
    <c:plotArea>
      <c:layout/>
      <c:scatterChart>
        <c:scatterStyle val="lineMarker"/>
        <c:varyColors val="0"/>
        <c:ser>
          <c:idx val="0"/>
          <c:order val="0"/>
          <c:tx>
            <c:strRef>
              <c:f>'Abb 7 Regressionen Gewicht'!$H$17</c:f>
              <c:strCache>
                <c:ptCount val="1"/>
                <c:pt idx="0">
                  <c:v>V22</c:v>
                </c:pt>
              </c:strCache>
            </c:strRef>
          </c:tx>
          <c:spPr>
            <a:ln w="19050">
              <a:noFill/>
            </a:ln>
          </c:spPr>
          <c:trendline>
            <c:trendlineType val="linear"/>
            <c:dispRSqr val="1"/>
            <c:dispEq val="1"/>
            <c:trendlineLbl>
              <c:layout>
                <c:manualLayout>
                  <c:x val="-0.24516456148766697"/>
                  <c:y val="-5.5532301827414747E-2"/>
                </c:manualLayout>
              </c:layout>
              <c:numFmt formatCode="General" sourceLinked="0"/>
            </c:trendlineLbl>
          </c:trendline>
          <c:xVal>
            <c:numRef>
              <c:f>'Abb 7 Regressionen Gewicht'!$H$18:$H$60</c:f>
              <c:numCache>
                <c:formatCode>General</c:formatCode>
                <c:ptCount val="43"/>
                <c:pt idx="0">
                  <c:v>165</c:v>
                </c:pt>
                <c:pt idx="1">
                  <c:v>175</c:v>
                </c:pt>
                <c:pt idx="2">
                  <c:v>191</c:v>
                </c:pt>
                <c:pt idx="3">
                  <c:v>185</c:v>
                </c:pt>
                <c:pt idx="4">
                  <c:v>178</c:v>
                </c:pt>
                <c:pt idx="5">
                  <c:v>168</c:v>
                </c:pt>
                <c:pt idx="6">
                  <c:v>189</c:v>
                </c:pt>
                <c:pt idx="7">
                  <c:v>190</c:v>
                </c:pt>
                <c:pt idx="8">
                  <c:v>169</c:v>
                </c:pt>
                <c:pt idx="9">
                  <c:v>184</c:v>
                </c:pt>
                <c:pt idx="10">
                  <c:v>190</c:v>
                </c:pt>
                <c:pt idx="11">
                  <c:v>198</c:v>
                </c:pt>
                <c:pt idx="12">
                  <c:v>165</c:v>
                </c:pt>
                <c:pt idx="13">
                  <c:v>188</c:v>
                </c:pt>
                <c:pt idx="14">
                  <c:v>179</c:v>
                </c:pt>
                <c:pt idx="15">
                  <c:v>165</c:v>
                </c:pt>
                <c:pt idx="16">
                  <c:v>169</c:v>
                </c:pt>
                <c:pt idx="17">
                  <c:v>136</c:v>
                </c:pt>
                <c:pt idx="18">
                  <c:v>171</c:v>
                </c:pt>
                <c:pt idx="19">
                  <c:v>162</c:v>
                </c:pt>
                <c:pt idx="20">
                  <c:v>176</c:v>
                </c:pt>
                <c:pt idx="21">
                  <c:v>179</c:v>
                </c:pt>
                <c:pt idx="22">
                  <c:v>170</c:v>
                </c:pt>
                <c:pt idx="23">
                  <c:v>164</c:v>
                </c:pt>
                <c:pt idx="24">
                  <c:v>169</c:v>
                </c:pt>
                <c:pt idx="25">
                  <c:v>159</c:v>
                </c:pt>
                <c:pt idx="26">
                  <c:v>178</c:v>
                </c:pt>
                <c:pt idx="27">
                  <c:v>181</c:v>
                </c:pt>
                <c:pt idx="28">
                  <c:v>160</c:v>
                </c:pt>
                <c:pt idx="30">
                  <c:v>167</c:v>
                </c:pt>
                <c:pt idx="31">
                  <c:v>185</c:v>
                </c:pt>
                <c:pt idx="32">
                  <c:v>185</c:v>
                </c:pt>
                <c:pt idx="34">
                  <c:v>200</c:v>
                </c:pt>
                <c:pt idx="35">
                  <c:v>165</c:v>
                </c:pt>
                <c:pt idx="36">
                  <c:v>170</c:v>
                </c:pt>
                <c:pt idx="37">
                  <c:v>160</c:v>
                </c:pt>
                <c:pt idx="38">
                  <c:v>163</c:v>
                </c:pt>
                <c:pt idx="39">
                  <c:v>166</c:v>
                </c:pt>
                <c:pt idx="40">
                  <c:v>163</c:v>
                </c:pt>
                <c:pt idx="41">
                  <c:v>160</c:v>
                </c:pt>
                <c:pt idx="42">
                  <c:v>165</c:v>
                </c:pt>
              </c:numCache>
            </c:numRef>
          </c:xVal>
          <c:yVal>
            <c:numRef>
              <c:f>'Abb 7 Regressionen Gewicht'!$G$18:$G$60</c:f>
              <c:numCache>
                <c:formatCode>General</c:formatCode>
                <c:ptCount val="43"/>
                <c:pt idx="0">
                  <c:v>57</c:v>
                </c:pt>
                <c:pt idx="1">
                  <c:v>76</c:v>
                </c:pt>
                <c:pt idx="2">
                  <c:v>83</c:v>
                </c:pt>
                <c:pt idx="3">
                  <c:v>80</c:v>
                </c:pt>
                <c:pt idx="4">
                  <c:v>81</c:v>
                </c:pt>
                <c:pt idx="5">
                  <c:v>60</c:v>
                </c:pt>
                <c:pt idx="6">
                  <c:v>85</c:v>
                </c:pt>
                <c:pt idx="7">
                  <c:v>85</c:v>
                </c:pt>
                <c:pt idx="9">
                  <c:v>66</c:v>
                </c:pt>
                <c:pt idx="10">
                  <c:v>76</c:v>
                </c:pt>
                <c:pt idx="11">
                  <c:v>86</c:v>
                </c:pt>
                <c:pt idx="12">
                  <c:v>65</c:v>
                </c:pt>
                <c:pt idx="13">
                  <c:v>68</c:v>
                </c:pt>
                <c:pt idx="14">
                  <c:v>70</c:v>
                </c:pt>
                <c:pt idx="15">
                  <c:v>58</c:v>
                </c:pt>
                <c:pt idx="16">
                  <c:v>62</c:v>
                </c:pt>
                <c:pt idx="17">
                  <c:v>60</c:v>
                </c:pt>
                <c:pt idx="18">
                  <c:v>65</c:v>
                </c:pt>
                <c:pt idx="20">
                  <c:v>90</c:v>
                </c:pt>
                <c:pt idx="21">
                  <c:v>80</c:v>
                </c:pt>
                <c:pt idx="22">
                  <c:v>70</c:v>
                </c:pt>
                <c:pt idx="23">
                  <c:v>62</c:v>
                </c:pt>
                <c:pt idx="24">
                  <c:v>64</c:v>
                </c:pt>
                <c:pt idx="25">
                  <c:v>61</c:v>
                </c:pt>
                <c:pt idx="26">
                  <c:v>70</c:v>
                </c:pt>
                <c:pt idx="27">
                  <c:v>78</c:v>
                </c:pt>
                <c:pt idx="28">
                  <c:v>60</c:v>
                </c:pt>
                <c:pt idx="31">
                  <c:v>90</c:v>
                </c:pt>
                <c:pt idx="32">
                  <c:v>70</c:v>
                </c:pt>
                <c:pt idx="34">
                  <c:v>104</c:v>
                </c:pt>
                <c:pt idx="35">
                  <c:v>60</c:v>
                </c:pt>
                <c:pt idx="40">
                  <c:v>48</c:v>
                </c:pt>
                <c:pt idx="41">
                  <c:v>70</c:v>
                </c:pt>
                <c:pt idx="42">
                  <c:v>67</c:v>
                </c:pt>
              </c:numCache>
            </c:numRef>
          </c:yVal>
          <c:smooth val="0"/>
          <c:extLst>
            <c:ext xmlns:c16="http://schemas.microsoft.com/office/drawing/2014/chart" uri="{C3380CC4-5D6E-409C-BE32-E72D297353CC}">
              <c16:uniqueId val="{00000000-D4B0-4C38-B001-A8FAAF7CDAB2}"/>
            </c:ext>
          </c:extLst>
        </c:ser>
        <c:dLbls>
          <c:showLegendKey val="0"/>
          <c:showVal val="0"/>
          <c:showCatName val="0"/>
          <c:showSerName val="0"/>
          <c:showPercent val="0"/>
          <c:showBubbleSize val="0"/>
        </c:dLbls>
        <c:axId val="201532160"/>
        <c:axId val="201533696"/>
      </c:scatterChart>
      <c:valAx>
        <c:axId val="201532160"/>
        <c:scaling>
          <c:orientation val="minMax"/>
          <c:max val="210"/>
          <c:min val="120"/>
        </c:scaling>
        <c:delete val="0"/>
        <c:axPos val="b"/>
        <c:numFmt formatCode="General" sourceLinked="1"/>
        <c:majorTickMark val="out"/>
        <c:minorTickMark val="none"/>
        <c:tickLblPos val="nextTo"/>
        <c:crossAx val="201533696"/>
        <c:crosses val="autoZero"/>
        <c:crossBetween val="midCat"/>
      </c:valAx>
      <c:valAx>
        <c:axId val="201533696"/>
        <c:scaling>
          <c:orientation val="minMax"/>
          <c:max val="110"/>
          <c:min val="40"/>
        </c:scaling>
        <c:delete val="0"/>
        <c:axPos val="l"/>
        <c:majorGridlines/>
        <c:numFmt formatCode="General" sourceLinked="1"/>
        <c:majorTickMark val="out"/>
        <c:minorTickMark val="none"/>
        <c:tickLblPos val="nextTo"/>
        <c:crossAx val="201532160"/>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244929</xdr:colOff>
      <xdr:row>1</xdr:row>
      <xdr:rowOff>111579</xdr:rowOff>
    </xdr:from>
    <xdr:to>
      <xdr:col>11</xdr:col>
      <xdr:colOff>653142</xdr:colOff>
      <xdr:row>18</xdr:row>
      <xdr:rowOff>187779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666749</xdr:colOff>
      <xdr:row>29</xdr:row>
      <xdr:rowOff>2721</xdr:rowOff>
    </xdr:from>
    <xdr:to>
      <xdr:col>11</xdr:col>
      <xdr:colOff>544285</xdr:colOff>
      <xdr:row>47</xdr:row>
      <xdr:rowOff>108858</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190986</xdr:colOff>
      <xdr:row>0</xdr:row>
      <xdr:rowOff>80682</xdr:rowOff>
    </xdr:from>
    <xdr:to>
      <xdr:col>12</xdr:col>
      <xdr:colOff>145675</xdr:colOff>
      <xdr:row>16</xdr:row>
      <xdr:rowOff>147770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1009650</xdr:colOff>
      <xdr:row>8</xdr:row>
      <xdr:rowOff>85725</xdr:rowOff>
    </xdr:from>
    <xdr:to>
      <xdr:col>7</xdr:col>
      <xdr:colOff>190500</xdr:colOff>
      <xdr:row>21</xdr:row>
      <xdr:rowOff>133350</xdr:rowOff>
    </xdr:to>
    <mc:AlternateContent xmlns:mc="http://schemas.openxmlformats.org/markup-compatibility/2006" xmlns:a14="http://schemas.microsoft.com/office/drawing/2010/main">
      <mc:Choice Requires="a14">
        <xdr:graphicFrame macro="">
          <xdr:nvGraphicFramePr>
            <xdr:cNvPr id="2" name="V26"/>
            <xdr:cNvGraphicFramePr/>
          </xdr:nvGraphicFramePr>
          <xdr:xfrm>
            <a:off x="0" y="0"/>
            <a:ext cx="0" cy="0"/>
          </xdr:xfrm>
          <a:graphic>
            <a:graphicData uri="http://schemas.microsoft.com/office/drawing/2010/slicer">
              <sle:slicer xmlns:sle="http://schemas.microsoft.com/office/drawing/2010/slicer" name="V26"/>
            </a:graphicData>
          </a:graphic>
        </xdr:graphicFrame>
      </mc:Choice>
      <mc:Fallback xmlns="">
        <xdr:sp macro="" textlink="">
          <xdr:nvSpPr>
            <xdr:cNvPr id="0" name=""/>
            <xdr:cNvSpPr>
              <a:spLocks noTextEdit="1"/>
            </xdr:cNvSpPr>
          </xdr:nvSpPr>
          <xdr:spPr>
            <a:xfrm>
              <a:off x="6734175" y="160972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11</xdr:col>
      <xdr:colOff>361950</xdr:colOff>
      <xdr:row>4</xdr:row>
      <xdr:rowOff>142875</xdr:rowOff>
    </xdr:from>
    <xdr:to>
      <xdr:col>16</xdr:col>
      <xdr:colOff>9525</xdr:colOff>
      <xdr:row>18</xdr:row>
      <xdr:rowOff>0</xdr:rowOff>
    </xdr:to>
    <mc:AlternateContent xmlns:mc="http://schemas.openxmlformats.org/markup-compatibility/2006" xmlns:a14="http://schemas.microsoft.com/office/drawing/2010/main">
      <mc:Choice Requires="a14">
        <xdr:graphicFrame macro="">
          <xdr:nvGraphicFramePr>
            <xdr:cNvPr id="4" name="V26 1"/>
            <xdr:cNvGraphicFramePr/>
          </xdr:nvGraphicFramePr>
          <xdr:xfrm>
            <a:off x="0" y="0"/>
            <a:ext cx="0" cy="0"/>
          </xdr:xfrm>
          <a:graphic>
            <a:graphicData uri="http://schemas.microsoft.com/office/drawing/2010/slicer">
              <sle:slicer xmlns:sle="http://schemas.microsoft.com/office/drawing/2010/slicer" name="V26 1"/>
            </a:graphicData>
          </a:graphic>
        </xdr:graphicFrame>
      </mc:Choice>
      <mc:Fallback xmlns="">
        <xdr:sp macro="" textlink="">
          <xdr:nvSpPr>
            <xdr:cNvPr id="0" name=""/>
            <xdr:cNvSpPr>
              <a:spLocks noTextEdit="1"/>
            </xdr:cNvSpPr>
          </xdr:nvSpPr>
          <xdr:spPr>
            <a:xfrm>
              <a:off x="13287375" y="904875"/>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BoDat2004-07_2012-Okt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RohDaten"/>
      <sheetName val="Daten"/>
      <sheetName val="Pivot"/>
      <sheetName val="Pivot (2)"/>
      <sheetName val="Pivot (3)"/>
      <sheetName val="Allgemeines (2016)"/>
      <sheetName val="Allgemeines"/>
    </sheetNames>
    <sheetDataSet>
      <sheetData sheetId="0" refreshError="1"/>
      <sheetData sheetId="1" refreshError="1"/>
      <sheetData sheetId="2">
        <row r="1">
          <cell r="D1" t="str">
            <v>3-T</v>
          </cell>
          <cell r="F1" t="str">
            <v>4-Text</v>
          </cell>
          <cell r="G1" t="str">
            <v xml:space="preserve"> 4.1</v>
          </cell>
          <cell r="H1" t="str">
            <v xml:space="preserve"> 4.2</v>
          </cell>
          <cell r="I1" t="str">
            <v xml:space="preserve"> 4.3</v>
          </cell>
          <cell r="L1" t="str">
            <v>10-Text</v>
          </cell>
          <cell r="N1" t="str">
            <v xml:space="preserve"> 10.1</v>
          </cell>
          <cell r="O1" t="str">
            <v xml:space="preserve"> 10.2</v>
          </cell>
          <cell r="P1" t="str">
            <v xml:space="preserve"> 10.3</v>
          </cell>
          <cell r="Q1" t="str">
            <v>11-Text</v>
          </cell>
          <cell r="T1" t="str">
            <v>14-T</v>
          </cell>
          <cell r="U1" t="str">
            <v xml:space="preserve"> 14.1</v>
          </cell>
          <cell r="V1" t="str">
            <v xml:space="preserve"> 14.2</v>
          </cell>
          <cell r="W1" t="str">
            <v xml:space="preserve"> 14.3</v>
          </cell>
          <cell r="X1" t="str">
            <v xml:space="preserve"> 14.4</v>
          </cell>
        </row>
        <row r="2">
          <cell r="D2" t="str">
            <v>GeschlechtT</v>
          </cell>
          <cell r="F2" t="str">
            <v>Altersgruppe</v>
          </cell>
          <cell r="G2" t="str">
            <v>A_bis22</v>
          </cell>
          <cell r="H2" t="str">
            <v>A_23-25</v>
          </cell>
          <cell r="I2" t="str">
            <v>A_2andere+</v>
          </cell>
          <cell r="L2" t="str">
            <v>BildungT</v>
          </cell>
          <cell r="N2" t="str">
            <v>Bild_Abi</v>
          </cell>
          <cell r="O2" t="str">
            <v>Bild_Fach</v>
          </cell>
          <cell r="P2" t="str">
            <v>Bild_Son</v>
          </cell>
          <cell r="Q2" t="str">
            <v>Berufsausb</v>
          </cell>
          <cell r="T2" t="str">
            <v>Herkunft</v>
          </cell>
          <cell r="U2" t="str">
            <v>G_HB</v>
          </cell>
          <cell r="V2" t="str">
            <v>G_NS</v>
          </cell>
          <cell r="W2" t="str">
            <v>G_sonstD</v>
          </cell>
          <cell r="X2" t="str">
            <v>G_Ausl</v>
          </cell>
        </row>
        <row r="3">
          <cell r="F3" t="str">
            <v>(3 Klassen)</v>
          </cell>
        </row>
        <row r="4">
          <cell r="G4">
            <v>0.59868421052631582</v>
          </cell>
          <cell r="H4">
            <v>0.31359649122807015</v>
          </cell>
          <cell r="I4">
            <v>8.771929824561403E-2</v>
          </cell>
          <cell r="N4">
            <v>0.56182212581344904</v>
          </cell>
          <cell r="O4">
            <v>0.38394793926247289</v>
          </cell>
          <cell r="P4">
            <v>5.4229934924078092E-2</v>
          </cell>
          <cell r="U4">
            <v>0.33774834437086093</v>
          </cell>
          <cell r="V4">
            <v>0.23620309050772628</v>
          </cell>
          <cell r="W4">
            <v>0.23841059602649006</v>
          </cell>
          <cell r="X4">
            <v>0.18763796909492272</v>
          </cell>
        </row>
        <row r="5">
          <cell r="F5">
            <v>466</v>
          </cell>
          <cell r="G5">
            <v>456</v>
          </cell>
          <cell r="H5">
            <v>456</v>
          </cell>
          <cell r="I5">
            <v>456</v>
          </cell>
          <cell r="N5">
            <v>461</v>
          </cell>
          <cell r="O5">
            <v>461</v>
          </cell>
          <cell r="P5">
            <v>461</v>
          </cell>
          <cell r="U5">
            <v>453</v>
          </cell>
          <cell r="V5">
            <v>453</v>
          </cell>
          <cell r="W5">
            <v>453</v>
          </cell>
          <cell r="X5">
            <v>453</v>
          </cell>
        </row>
        <row r="6">
          <cell r="G6">
            <v>0</v>
          </cell>
          <cell r="H6">
            <v>0</v>
          </cell>
          <cell r="I6">
            <v>0</v>
          </cell>
          <cell r="N6">
            <v>0</v>
          </cell>
          <cell r="O6">
            <v>0</v>
          </cell>
          <cell r="P6">
            <v>0</v>
          </cell>
          <cell r="U6">
            <v>0</v>
          </cell>
          <cell r="V6">
            <v>0</v>
          </cell>
          <cell r="W6">
            <v>0</v>
          </cell>
          <cell r="X6">
            <v>0</v>
          </cell>
        </row>
        <row r="7">
          <cell r="G7">
            <v>1</v>
          </cell>
          <cell r="H7">
            <v>1</v>
          </cell>
          <cell r="I7">
            <v>1</v>
          </cell>
          <cell r="N7">
            <v>1</v>
          </cell>
          <cell r="O7">
            <v>1</v>
          </cell>
          <cell r="P7">
            <v>1</v>
          </cell>
          <cell r="U7">
            <v>1</v>
          </cell>
          <cell r="V7">
            <v>1</v>
          </cell>
          <cell r="W7">
            <v>1</v>
          </cell>
          <cell r="X7">
            <v>1</v>
          </cell>
        </row>
        <row r="8">
          <cell r="G8">
            <v>0.4907030402231175</v>
          </cell>
          <cell r="H8">
            <v>0.46446401049231634</v>
          </cell>
          <cell r="I8">
            <v>0.28319693016191549</v>
          </cell>
          <cell r="N8">
            <v>0.49670231968347939</v>
          </cell>
          <cell r="O8">
            <v>0.48687382248681027</v>
          </cell>
          <cell r="P8">
            <v>0.22671688736173967</v>
          </cell>
          <cell r="U8">
            <v>0.47346515723271893</v>
          </cell>
          <cell r="V8">
            <v>0.42521797979907899</v>
          </cell>
          <cell r="W8">
            <v>0.42658257048899445</v>
          </cell>
          <cell r="X8">
            <v>0.39085444359413674</v>
          </cell>
        </row>
        <row r="10">
          <cell r="F10" t="e">
            <v>#NAME?</v>
          </cell>
          <cell r="G10" t="e">
            <v>#NAME?</v>
          </cell>
          <cell r="H10" t="e">
            <v>#NAME?</v>
          </cell>
          <cell r="I10" t="e">
            <v>#NAME?</v>
          </cell>
          <cell r="L10" t="e">
            <v>#NAME?</v>
          </cell>
          <cell r="N10" t="e">
            <v>#NAME?</v>
          </cell>
          <cell r="O10" t="e">
            <v>#NAME?</v>
          </cell>
          <cell r="P10" t="e">
            <v>#NAME?</v>
          </cell>
          <cell r="Q10" t="e">
            <v>#NAME?</v>
          </cell>
        </row>
        <row r="11">
          <cell r="F11" t="e">
            <v>#NAME?</v>
          </cell>
          <cell r="G11" t="e">
            <v>#NAME?</v>
          </cell>
          <cell r="H11" t="e">
            <v>#NAME?</v>
          </cell>
          <cell r="I11" t="e">
            <v>#NAME?</v>
          </cell>
          <cell r="L11" t="e">
            <v>#NAME?</v>
          </cell>
          <cell r="N11" t="e">
            <v>#NAME?</v>
          </cell>
          <cell r="O11" t="e">
            <v>#NAME?</v>
          </cell>
          <cell r="P11" t="e">
            <v>#NAME?</v>
          </cell>
          <cell r="Q11" t="e">
            <v>#NAME?</v>
          </cell>
        </row>
        <row r="12">
          <cell r="F12" t="e">
            <v>#NAME?</v>
          </cell>
          <cell r="G12" t="e">
            <v>#NAME?</v>
          </cell>
          <cell r="H12" t="e">
            <v>#NAME?</v>
          </cell>
          <cell r="I12" t="e">
            <v>#NAME?</v>
          </cell>
          <cell r="L12" t="e">
            <v>#NAME?</v>
          </cell>
          <cell r="N12" t="e">
            <v>#NAME?</v>
          </cell>
          <cell r="O12" t="e">
            <v>#NAME?</v>
          </cell>
          <cell r="P12" t="e">
            <v>#NAME?</v>
          </cell>
          <cell r="Q12" t="e">
            <v>#NAME?</v>
          </cell>
        </row>
        <row r="13">
          <cell r="F13" t="e">
            <v>#NAME?</v>
          </cell>
          <cell r="G13" t="e">
            <v>#NAME?</v>
          </cell>
          <cell r="H13" t="e">
            <v>#NAME?</v>
          </cell>
          <cell r="I13" t="e">
            <v>#NAME?</v>
          </cell>
          <cell r="L13" t="e">
            <v>#NAME?</v>
          </cell>
          <cell r="N13" t="e">
            <v>#NAME?</v>
          </cell>
          <cell r="O13" t="e">
            <v>#NAME?</v>
          </cell>
          <cell r="P13" t="e">
            <v>#NAME?</v>
          </cell>
          <cell r="Q13" t="e">
            <v>#NAME?</v>
          </cell>
        </row>
        <row r="14">
          <cell r="F14" t="e">
            <v>#NAME?</v>
          </cell>
          <cell r="G14" t="e">
            <v>#NAME?</v>
          </cell>
          <cell r="H14" t="e">
            <v>#NAME?</v>
          </cell>
          <cell r="I14" t="e">
            <v>#NAME?</v>
          </cell>
          <cell r="L14" t="e">
            <v>#NAME?</v>
          </cell>
          <cell r="N14" t="e">
            <v>#NAME?</v>
          </cell>
          <cell r="O14" t="e">
            <v>#NAME?</v>
          </cell>
          <cell r="P14" t="e">
            <v>#NAME?</v>
          </cell>
          <cell r="Q14" t="e">
            <v>#NAME?</v>
          </cell>
        </row>
        <row r="16">
          <cell r="G16">
            <v>0.81963584740564677</v>
          </cell>
          <cell r="H16">
            <v>1.4810880334580159</v>
          </cell>
          <cell r="I16">
            <v>3.2284450038458368</v>
          </cell>
          <cell r="L16" t="e">
            <v>#DIV/0!</v>
          </cell>
          <cell r="N16">
            <v>0.88409177364511193</v>
          </cell>
          <cell r="O16">
            <v>1.2680724981153646</v>
          </cell>
          <cell r="P16">
            <v>4.1806594029504796</v>
          </cell>
          <cell r="Q16" t="e">
            <v>#DIV/0!</v>
          </cell>
          <cell r="T16" t="e">
            <v>#DIV/0!</v>
          </cell>
          <cell r="U16">
            <v>1.4018282106302069</v>
          </cell>
          <cell r="V16">
            <v>1.8002219144764746</v>
          </cell>
          <cell r="W16">
            <v>1.7892768928843934</v>
          </cell>
          <cell r="X16">
            <v>2.0830242699781643</v>
          </cell>
        </row>
        <row r="17">
          <cell r="G17">
            <v>1</v>
          </cell>
          <cell r="H17">
            <v>0</v>
          </cell>
          <cell r="I17">
            <v>0</v>
          </cell>
          <cell r="L17" t="e">
            <v>#NUM!</v>
          </cell>
          <cell r="N17">
            <v>1</v>
          </cell>
          <cell r="O17">
            <v>0</v>
          </cell>
          <cell r="P17">
            <v>0</v>
          </cell>
          <cell r="Q17" t="e">
            <v>#NUM!</v>
          </cell>
          <cell r="T17" t="e">
            <v>#NUM!</v>
          </cell>
          <cell r="U17">
            <v>0</v>
          </cell>
          <cell r="V17">
            <v>0</v>
          </cell>
          <cell r="W17">
            <v>0</v>
          </cell>
          <cell r="X17">
            <v>0</v>
          </cell>
        </row>
        <row r="18">
          <cell r="G18">
            <v>1</v>
          </cell>
          <cell r="H18">
            <v>0</v>
          </cell>
          <cell r="I18">
            <v>0</v>
          </cell>
          <cell r="L18" t="e">
            <v>#N/A</v>
          </cell>
          <cell r="N18">
            <v>1</v>
          </cell>
          <cell r="O18">
            <v>0</v>
          </cell>
          <cell r="P18">
            <v>0</v>
          </cell>
          <cell r="Q18" t="e">
            <v>#N/A</v>
          </cell>
          <cell r="T18" t="e">
            <v>#N/A</v>
          </cell>
          <cell r="U18">
            <v>0</v>
          </cell>
          <cell r="V18">
            <v>0</v>
          </cell>
          <cell r="W18">
            <v>0</v>
          </cell>
          <cell r="X18">
            <v>0</v>
          </cell>
        </row>
        <row r="19">
          <cell r="G19">
            <v>0</v>
          </cell>
          <cell r="H19">
            <v>0</v>
          </cell>
          <cell r="I19">
            <v>0</v>
          </cell>
          <cell r="L19" t="e">
            <v>#NUM!</v>
          </cell>
          <cell r="N19">
            <v>0</v>
          </cell>
          <cell r="O19">
            <v>0</v>
          </cell>
          <cell r="P19">
            <v>0</v>
          </cell>
          <cell r="Q19" t="e">
            <v>#NUM!</v>
          </cell>
          <cell r="T19" t="e">
            <v>#NUM!</v>
          </cell>
          <cell r="U19">
            <v>0</v>
          </cell>
          <cell r="V19">
            <v>0</v>
          </cell>
          <cell r="W19">
            <v>0</v>
          </cell>
          <cell r="X19">
            <v>0</v>
          </cell>
        </row>
        <row r="20">
          <cell r="G20">
            <v>1</v>
          </cell>
          <cell r="H20">
            <v>0</v>
          </cell>
          <cell r="I20">
            <v>0</v>
          </cell>
          <cell r="L20" t="e">
            <v>#NUM!</v>
          </cell>
          <cell r="N20">
            <v>1</v>
          </cell>
          <cell r="O20">
            <v>0</v>
          </cell>
          <cell r="P20">
            <v>0</v>
          </cell>
          <cell r="Q20" t="e">
            <v>#NUM!</v>
          </cell>
          <cell r="T20" t="e">
            <v>#NUM!</v>
          </cell>
          <cell r="U20">
            <v>0</v>
          </cell>
          <cell r="V20">
            <v>0</v>
          </cell>
          <cell r="W20">
            <v>0</v>
          </cell>
          <cell r="X20">
            <v>0</v>
          </cell>
        </row>
        <row r="21">
          <cell r="G21">
            <v>1</v>
          </cell>
          <cell r="H21">
            <v>1</v>
          </cell>
          <cell r="I21">
            <v>0</v>
          </cell>
          <cell r="L21" t="e">
            <v>#NUM!</v>
          </cell>
          <cell r="N21">
            <v>1</v>
          </cell>
          <cell r="O21">
            <v>1</v>
          </cell>
          <cell r="P21">
            <v>0</v>
          </cell>
          <cell r="Q21" t="e">
            <v>#NUM!</v>
          </cell>
          <cell r="T21" t="e">
            <v>#NUM!</v>
          </cell>
          <cell r="U21">
            <v>1</v>
          </cell>
          <cell r="V21">
            <v>0</v>
          </cell>
          <cell r="W21">
            <v>0</v>
          </cell>
          <cell r="X21">
            <v>0</v>
          </cell>
        </row>
        <row r="24">
          <cell r="D24" t="str">
            <v>GeschlechtT</v>
          </cell>
          <cell r="F24" t="str">
            <v>Altersgruppe</v>
          </cell>
          <cell r="G24" t="str">
            <v>A_bis22</v>
          </cell>
          <cell r="H24" t="str">
            <v>A_23-25</v>
          </cell>
          <cell r="I24" t="str">
            <v>A_2andere+</v>
          </cell>
          <cell r="L24" t="str">
            <v>BildungT</v>
          </cell>
          <cell r="N24" t="str">
            <v>Bild_Abi</v>
          </cell>
          <cell r="O24" t="str">
            <v>Bild_Fach</v>
          </cell>
          <cell r="P24" t="str">
            <v>Bild_Son</v>
          </cell>
          <cell r="Q24" t="str">
            <v>BerufsausbT</v>
          </cell>
          <cell r="T24" t="str">
            <v>Herkunft</v>
          </cell>
          <cell r="U24" t="str">
            <v>G_HB</v>
          </cell>
          <cell r="V24" t="str">
            <v>G_Nds</v>
          </cell>
          <cell r="W24" t="str">
            <v>G_sonstD</v>
          </cell>
          <cell r="X24" t="str">
            <v>G_Ausl</v>
          </cell>
        </row>
        <row r="25">
          <cell r="D25" t="str">
            <v>weiblich</v>
          </cell>
          <cell r="F25" t="str">
            <v>22-jünger</v>
          </cell>
          <cell r="G25">
            <v>1</v>
          </cell>
          <cell r="H25">
            <v>0</v>
          </cell>
          <cell r="I25">
            <v>0</v>
          </cell>
          <cell r="L25" t="str">
            <v>Abitur</v>
          </cell>
          <cell r="N25">
            <v>1</v>
          </cell>
          <cell r="O25">
            <v>0</v>
          </cell>
          <cell r="P25">
            <v>0</v>
          </cell>
          <cell r="Q25" t="str">
            <v>keine</v>
          </cell>
          <cell r="T25" t="str">
            <v>Bremen</v>
          </cell>
          <cell r="U25">
            <v>1</v>
          </cell>
          <cell r="V25">
            <v>0</v>
          </cell>
          <cell r="W25">
            <v>0</v>
          </cell>
          <cell r="X25">
            <v>0</v>
          </cell>
        </row>
        <row r="26">
          <cell r="D26" t="str">
            <v>weiblich</v>
          </cell>
          <cell r="F26" t="str">
            <v>22-jünger</v>
          </cell>
          <cell r="G26">
            <v>1</v>
          </cell>
          <cell r="H26">
            <v>0</v>
          </cell>
          <cell r="I26">
            <v>0</v>
          </cell>
          <cell r="L26" t="str">
            <v>Abitur</v>
          </cell>
          <cell r="N26">
            <v>1</v>
          </cell>
          <cell r="O26">
            <v>0</v>
          </cell>
          <cell r="P26">
            <v>0</v>
          </cell>
          <cell r="Q26" t="str">
            <v>keine</v>
          </cell>
          <cell r="T26" t="str">
            <v>Bremen</v>
          </cell>
          <cell r="U26">
            <v>1</v>
          </cell>
          <cell r="V26">
            <v>0</v>
          </cell>
          <cell r="W26">
            <v>0</v>
          </cell>
          <cell r="X26">
            <v>0</v>
          </cell>
        </row>
        <row r="27">
          <cell r="D27" t="str">
            <v>weiblich</v>
          </cell>
          <cell r="F27" t="str">
            <v>22-jünger</v>
          </cell>
          <cell r="G27">
            <v>1</v>
          </cell>
          <cell r="H27">
            <v>0</v>
          </cell>
          <cell r="I27">
            <v>0</v>
          </cell>
          <cell r="L27" t="str">
            <v>Abitur</v>
          </cell>
          <cell r="N27">
            <v>1</v>
          </cell>
          <cell r="O27">
            <v>0</v>
          </cell>
          <cell r="P27">
            <v>0</v>
          </cell>
          <cell r="Q27" t="str">
            <v>keine</v>
          </cell>
          <cell r="T27" t="str">
            <v>Bremen</v>
          </cell>
          <cell r="U27">
            <v>1</v>
          </cell>
          <cell r="V27">
            <v>0</v>
          </cell>
          <cell r="W27">
            <v>0</v>
          </cell>
          <cell r="X27">
            <v>0</v>
          </cell>
        </row>
        <row r="28">
          <cell r="D28" t="str">
            <v>weiblich</v>
          </cell>
          <cell r="F28" t="str">
            <v>22-jünger</v>
          </cell>
          <cell r="G28">
            <v>1</v>
          </cell>
          <cell r="H28">
            <v>0</v>
          </cell>
          <cell r="I28">
            <v>0</v>
          </cell>
          <cell r="L28" t="str">
            <v>Abitur</v>
          </cell>
          <cell r="N28">
            <v>1</v>
          </cell>
          <cell r="O28">
            <v>0</v>
          </cell>
          <cell r="P28">
            <v>0</v>
          </cell>
          <cell r="Q28" t="str">
            <v>keine</v>
          </cell>
          <cell r="T28" t="str">
            <v>sonst.</v>
          </cell>
          <cell r="U28">
            <v>0</v>
          </cell>
          <cell r="V28">
            <v>0</v>
          </cell>
          <cell r="W28">
            <v>1</v>
          </cell>
          <cell r="X28">
            <v>0</v>
          </cell>
        </row>
        <row r="29">
          <cell r="D29" t="str">
            <v>weiblich</v>
          </cell>
          <cell r="F29" t="str">
            <v>22-jünger</v>
          </cell>
          <cell r="G29">
            <v>1</v>
          </cell>
          <cell r="H29">
            <v>0</v>
          </cell>
          <cell r="I29">
            <v>0</v>
          </cell>
          <cell r="L29" t="str">
            <v>Abitur</v>
          </cell>
          <cell r="N29">
            <v>1</v>
          </cell>
          <cell r="O29">
            <v>0</v>
          </cell>
          <cell r="P29">
            <v>0</v>
          </cell>
          <cell r="Q29" t="str">
            <v>keine</v>
          </cell>
          <cell r="T29" t="str">
            <v>Bremen</v>
          </cell>
          <cell r="U29">
            <v>1</v>
          </cell>
          <cell r="V29">
            <v>0</v>
          </cell>
          <cell r="W29">
            <v>0</v>
          </cell>
          <cell r="X29">
            <v>0</v>
          </cell>
        </row>
        <row r="30">
          <cell r="D30" t="str">
            <v>weiblich</v>
          </cell>
          <cell r="F30" t="str">
            <v>22-jünger</v>
          </cell>
          <cell r="G30">
            <v>1</v>
          </cell>
          <cell r="H30">
            <v>0</v>
          </cell>
          <cell r="I30">
            <v>0</v>
          </cell>
          <cell r="L30" t="str">
            <v>Abitur</v>
          </cell>
          <cell r="N30">
            <v>1</v>
          </cell>
          <cell r="O30">
            <v>0</v>
          </cell>
          <cell r="P30">
            <v>0</v>
          </cell>
          <cell r="Q30" t="str">
            <v>keine</v>
          </cell>
          <cell r="T30" t="str">
            <v>Bremen</v>
          </cell>
          <cell r="U30">
            <v>1</v>
          </cell>
          <cell r="V30">
            <v>0</v>
          </cell>
          <cell r="W30">
            <v>0</v>
          </cell>
          <cell r="X30">
            <v>0</v>
          </cell>
        </row>
        <row r="31">
          <cell r="D31" t="str">
            <v>weiblich</v>
          </cell>
          <cell r="F31" t="str">
            <v>22-jünger</v>
          </cell>
          <cell r="G31">
            <v>1</v>
          </cell>
          <cell r="H31">
            <v>0</v>
          </cell>
          <cell r="I31">
            <v>0</v>
          </cell>
          <cell r="L31" t="str">
            <v>Abitur</v>
          </cell>
          <cell r="N31">
            <v>1</v>
          </cell>
          <cell r="O31">
            <v>0</v>
          </cell>
          <cell r="P31">
            <v>0</v>
          </cell>
          <cell r="Q31" t="str">
            <v>keine</v>
          </cell>
          <cell r="T31" t="str">
            <v>Bremen</v>
          </cell>
          <cell r="U31">
            <v>1</v>
          </cell>
          <cell r="V31">
            <v>0</v>
          </cell>
          <cell r="W31">
            <v>0</v>
          </cell>
          <cell r="X31">
            <v>0</v>
          </cell>
        </row>
        <row r="32">
          <cell r="D32" t="str">
            <v>weiblich</v>
          </cell>
          <cell r="F32" t="str">
            <v>22-jünger</v>
          </cell>
          <cell r="G32">
            <v>1</v>
          </cell>
          <cell r="H32">
            <v>0</v>
          </cell>
          <cell r="I32">
            <v>0</v>
          </cell>
          <cell r="L32" t="str">
            <v>Abitur</v>
          </cell>
          <cell r="N32">
            <v>1</v>
          </cell>
          <cell r="O32">
            <v>0</v>
          </cell>
          <cell r="P32">
            <v>0</v>
          </cell>
          <cell r="Q32" t="str">
            <v>keine</v>
          </cell>
          <cell r="T32" t="str">
            <v>Bremen</v>
          </cell>
          <cell r="U32">
            <v>1</v>
          </cell>
          <cell r="V32">
            <v>0</v>
          </cell>
          <cell r="W32">
            <v>0</v>
          </cell>
          <cell r="X32">
            <v>0</v>
          </cell>
        </row>
        <row r="33">
          <cell r="D33" t="str">
            <v>weiblich</v>
          </cell>
          <cell r="F33" t="str">
            <v>22-jünger</v>
          </cell>
          <cell r="G33">
            <v>1</v>
          </cell>
          <cell r="H33">
            <v>0</v>
          </cell>
          <cell r="I33">
            <v>0</v>
          </cell>
          <cell r="L33" t="str">
            <v>Abitur</v>
          </cell>
          <cell r="N33">
            <v>1</v>
          </cell>
          <cell r="O33">
            <v>0</v>
          </cell>
          <cell r="P33">
            <v>0</v>
          </cell>
          <cell r="Q33" t="str">
            <v>keine</v>
          </cell>
          <cell r="T33" t="str">
            <v>Bremen</v>
          </cell>
          <cell r="U33">
            <v>1</v>
          </cell>
          <cell r="V33">
            <v>0</v>
          </cell>
          <cell r="W33">
            <v>0</v>
          </cell>
          <cell r="X33">
            <v>0</v>
          </cell>
        </row>
        <row r="34">
          <cell r="D34" t="str">
            <v>weiblich</v>
          </cell>
          <cell r="F34" t="str">
            <v>22-jünger</v>
          </cell>
          <cell r="G34">
            <v>1</v>
          </cell>
          <cell r="H34">
            <v>0</v>
          </cell>
          <cell r="I34">
            <v>0</v>
          </cell>
          <cell r="L34" t="str">
            <v>Abitur</v>
          </cell>
          <cell r="N34">
            <v>1</v>
          </cell>
          <cell r="O34">
            <v>0</v>
          </cell>
          <cell r="P34">
            <v>0</v>
          </cell>
          <cell r="Q34" t="str">
            <v>Ber.Ausb</v>
          </cell>
          <cell r="T34" t="str">
            <v>NdSachs.</v>
          </cell>
          <cell r="U34">
            <v>0</v>
          </cell>
          <cell r="V34">
            <v>1</v>
          </cell>
          <cell r="W34">
            <v>0</v>
          </cell>
          <cell r="X34">
            <v>0</v>
          </cell>
        </row>
        <row r="35">
          <cell r="D35" t="str">
            <v>weiblich</v>
          </cell>
          <cell r="F35" t="str">
            <v>22-jünger</v>
          </cell>
          <cell r="G35">
            <v>1</v>
          </cell>
          <cell r="H35">
            <v>0</v>
          </cell>
          <cell r="I35">
            <v>0</v>
          </cell>
          <cell r="L35" t="str">
            <v>Abitur</v>
          </cell>
          <cell r="N35">
            <v>1</v>
          </cell>
          <cell r="O35">
            <v>0</v>
          </cell>
          <cell r="P35">
            <v>0</v>
          </cell>
          <cell r="Q35" t="str">
            <v>keine</v>
          </cell>
          <cell r="T35" t="str">
            <v>sonst.</v>
          </cell>
          <cell r="U35">
            <v>0</v>
          </cell>
          <cell r="V35">
            <v>0</v>
          </cell>
          <cell r="W35">
            <v>1</v>
          </cell>
          <cell r="X35">
            <v>0</v>
          </cell>
        </row>
        <row r="36">
          <cell r="D36" t="str">
            <v>weiblich</v>
          </cell>
          <cell r="F36" t="str">
            <v>22-jünger</v>
          </cell>
          <cell r="G36">
            <v>1</v>
          </cell>
          <cell r="H36">
            <v>0</v>
          </cell>
          <cell r="I36">
            <v>0</v>
          </cell>
          <cell r="L36" t="str">
            <v>Abitur</v>
          </cell>
          <cell r="N36">
            <v>1</v>
          </cell>
          <cell r="O36">
            <v>0</v>
          </cell>
          <cell r="P36">
            <v>0</v>
          </cell>
          <cell r="Q36" t="str">
            <v>keine</v>
          </cell>
          <cell r="T36" t="str">
            <v>sonst.</v>
          </cell>
          <cell r="U36">
            <v>0</v>
          </cell>
          <cell r="V36">
            <v>0</v>
          </cell>
          <cell r="W36">
            <v>1</v>
          </cell>
          <cell r="X36">
            <v>0</v>
          </cell>
        </row>
        <row r="37">
          <cell r="D37" t="str">
            <v>weiblich</v>
          </cell>
          <cell r="F37" t="str">
            <v>22-jünger</v>
          </cell>
          <cell r="G37">
            <v>1</v>
          </cell>
          <cell r="H37">
            <v>0</v>
          </cell>
          <cell r="I37">
            <v>0</v>
          </cell>
          <cell r="L37" t="str">
            <v>Fachabi</v>
          </cell>
          <cell r="N37">
            <v>0</v>
          </cell>
          <cell r="O37">
            <v>1</v>
          </cell>
          <cell r="P37">
            <v>0</v>
          </cell>
          <cell r="Q37" t="str">
            <v>Ber.Ausb</v>
          </cell>
          <cell r="T37" t="str">
            <v>NdSachs.</v>
          </cell>
          <cell r="U37">
            <v>0</v>
          </cell>
          <cell r="V37">
            <v>1</v>
          </cell>
          <cell r="W37">
            <v>0</v>
          </cell>
          <cell r="X37">
            <v>0</v>
          </cell>
        </row>
        <row r="38">
          <cell r="D38" t="str">
            <v>weiblich</v>
          </cell>
          <cell r="F38" t="str">
            <v>22-jünger</v>
          </cell>
          <cell r="G38">
            <v>1</v>
          </cell>
          <cell r="H38">
            <v>0</v>
          </cell>
          <cell r="I38">
            <v>0</v>
          </cell>
          <cell r="L38" t="str">
            <v>sonst.</v>
          </cell>
          <cell r="N38">
            <v>0</v>
          </cell>
          <cell r="O38">
            <v>0</v>
          </cell>
          <cell r="P38">
            <v>1</v>
          </cell>
          <cell r="Q38" t="str">
            <v>keine</v>
          </cell>
          <cell r="T38" t="str">
            <v>Ausland</v>
          </cell>
          <cell r="U38">
            <v>0</v>
          </cell>
          <cell r="V38">
            <v>0</v>
          </cell>
          <cell r="W38">
            <v>0</v>
          </cell>
          <cell r="X38">
            <v>1</v>
          </cell>
        </row>
        <row r="39">
          <cell r="D39" t="str">
            <v>weiblich</v>
          </cell>
          <cell r="F39" t="str">
            <v>22-jünger</v>
          </cell>
          <cell r="G39">
            <v>1</v>
          </cell>
          <cell r="H39">
            <v>0</v>
          </cell>
          <cell r="I39">
            <v>0</v>
          </cell>
          <cell r="L39" t="str">
            <v>Fachabi</v>
          </cell>
          <cell r="N39">
            <v>0</v>
          </cell>
          <cell r="O39">
            <v>1</v>
          </cell>
          <cell r="P39">
            <v>0</v>
          </cell>
          <cell r="Q39" t="str">
            <v>keine</v>
          </cell>
          <cell r="T39" t="str">
            <v>NdSachs.</v>
          </cell>
          <cell r="U39">
            <v>0</v>
          </cell>
          <cell r="V39">
            <v>1</v>
          </cell>
          <cell r="W39">
            <v>0</v>
          </cell>
          <cell r="X39">
            <v>0</v>
          </cell>
        </row>
        <row r="40">
          <cell r="D40" t="str">
            <v>weiblich</v>
          </cell>
          <cell r="F40" t="str">
            <v>22-jünger</v>
          </cell>
          <cell r="G40">
            <v>1</v>
          </cell>
          <cell r="H40">
            <v>0</v>
          </cell>
          <cell r="I40">
            <v>0</v>
          </cell>
          <cell r="L40" t="str">
            <v>-</v>
          </cell>
          <cell r="N40" t="str">
            <v>-</v>
          </cell>
          <cell r="O40" t="str">
            <v>-</v>
          </cell>
          <cell r="P40" t="str">
            <v>-</v>
          </cell>
          <cell r="Q40" t="str">
            <v>keine</v>
          </cell>
          <cell r="T40" t="str">
            <v>-</v>
          </cell>
          <cell r="U40" t="str">
            <v>-</v>
          </cell>
          <cell r="V40" t="str">
            <v>-</v>
          </cell>
          <cell r="W40" t="str">
            <v>-</v>
          </cell>
          <cell r="X40" t="str">
            <v>-</v>
          </cell>
        </row>
        <row r="41">
          <cell r="D41" t="str">
            <v>weiblich</v>
          </cell>
          <cell r="F41" t="str">
            <v>22-jünger</v>
          </cell>
          <cell r="G41">
            <v>1</v>
          </cell>
          <cell r="H41">
            <v>0</v>
          </cell>
          <cell r="I41">
            <v>0</v>
          </cell>
          <cell r="L41" t="str">
            <v>sonst.</v>
          </cell>
          <cell r="N41">
            <v>0</v>
          </cell>
          <cell r="O41">
            <v>0</v>
          </cell>
          <cell r="P41">
            <v>1</v>
          </cell>
          <cell r="Q41" t="str">
            <v>keine</v>
          </cell>
          <cell r="T41" t="str">
            <v>Ausland</v>
          </cell>
          <cell r="U41">
            <v>0</v>
          </cell>
          <cell r="V41">
            <v>0</v>
          </cell>
          <cell r="W41">
            <v>0</v>
          </cell>
          <cell r="X41">
            <v>1</v>
          </cell>
        </row>
        <row r="42">
          <cell r="D42" t="str">
            <v>weiblich</v>
          </cell>
          <cell r="F42" t="str">
            <v>23-25</v>
          </cell>
          <cell r="G42">
            <v>0</v>
          </cell>
          <cell r="H42">
            <v>1</v>
          </cell>
          <cell r="I42">
            <v>0</v>
          </cell>
          <cell r="L42" t="str">
            <v>Abitur</v>
          </cell>
          <cell r="N42">
            <v>1</v>
          </cell>
          <cell r="O42">
            <v>0</v>
          </cell>
          <cell r="P42">
            <v>0</v>
          </cell>
          <cell r="Q42" t="str">
            <v>keine</v>
          </cell>
          <cell r="T42" t="str">
            <v>Bremen</v>
          </cell>
          <cell r="U42">
            <v>1</v>
          </cell>
          <cell r="V42">
            <v>0</v>
          </cell>
          <cell r="W42">
            <v>0</v>
          </cell>
          <cell r="X42">
            <v>0</v>
          </cell>
        </row>
        <row r="43">
          <cell r="D43" t="str">
            <v>weiblich</v>
          </cell>
          <cell r="F43" t="str">
            <v>23-25</v>
          </cell>
          <cell r="G43">
            <v>0</v>
          </cell>
          <cell r="H43">
            <v>1</v>
          </cell>
          <cell r="I43">
            <v>0</v>
          </cell>
          <cell r="L43" t="str">
            <v>Fachabi</v>
          </cell>
          <cell r="N43">
            <v>0</v>
          </cell>
          <cell r="O43">
            <v>1</v>
          </cell>
          <cell r="P43">
            <v>0</v>
          </cell>
          <cell r="Q43" t="str">
            <v>Ber.Ausb</v>
          </cell>
          <cell r="T43" t="str">
            <v>Ausland</v>
          </cell>
          <cell r="U43">
            <v>0</v>
          </cell>
          <cell r="V43">
            <v>0</v>
          </cell>
          <cell r="W43">
            <v>0</v>
          </cell>
          <cell r="X43">
            <v>1</v>
          </cell>
        </row>
        <row r="44">
          <cell r="D44" t="str">
            <v>weiblich</v>
          </cell>
          <cell r="F44" t="str">
            <v>26++</v>
          </cell>
          <cell r="G44">
            <v>0</v>
          </cell>
          <cell r="H44">
            <v>0</v>
          </cell>
          <cell r="I44">
            <v>1</v>
          </cell>
          <cell r="L44" t="str">
            <v>Fachabi</v>
          </cell>
          <cell r="N44">
            <v>0</v>
          </cell>
          <cell r="O44">
            <v>1</v>
          </cell>
          <cell r="P44">
            <v>0</v>
          </cell>
          <cell r="Q44" t="str">
            <v>keine</v>
          </cell>
          <cell r="T44" t="str">
            <v>Bremen</v>
          </cell>
          <cell r="U44">
            <v>1</v>
          </cell>
          <cell r="V44">
            <v>0</v>
          </cell>
          <cell r="W44">
            <v>0</v>
          </cell>
          <cell r="X44">
            <v>0</v>
          </cell>
        </row>
        <row r="45">
          <cell r="D45" t="str">
            <v>männlich</v>
          </cell>
          <cell r="F45" t="str">
            <v>22-jünger</v>
          </cell>
          <cell r="G45">
            <v>1</v>
          </cell>
          <cell r="H45">
            <v>0</v>
          </cell>
          <cell r="I45">
            <v>0</v>
          </cell>
          <cell r="L45" t="str">
            <v>Abitur</v>
          </cell>
          <cell r="N45">
            <v>1</v>
          </cell>
          <cell r="O45">
            <v>0</v>
          </cell>
          <cell r="P45">
            <v>0</v>
          </cell>
          <cell r="Q45" t="str">
            <v>keine</v>
          </cell>
          <cell r="T45" t="str">
            <v>Bremen</v>
          </cell>
          <cell r="U45">
            <v>1</v>
          </cell>
          <cell r="V45">
            <v>0</v>
          </cell>
          <cell r="W45">
            <v>0</v>
          </cell>
          <cell r="X45">
            <v>0</v>
          </cell>
        </row>
        <row r="46">
          <cell r="D46" t="str">
            <v>männlich</v>
          </cell>
          <cell r="F46" t="str">
            <v>22-jünger</v>
          </cell>
          <cell r="G46">
            <v>1</v>
          </cell>
          <cell r="H46">
            <v>0</v>
          </cell>
          <cell r="I46">
            <v>0</v>
          </cell>
          <cell r="L46" t="str">
            <v>Abitur</v>
          </cell>
          <cell r="N46">
            <v>1</v>
          </cell>
          <cell r="O46">
            <v>0</v>
          </cell>
          <cell r="P46">
            <v>0</v>
          </cell>
          <cell r="Q46" t="str">
            <v>keine</v>
          </cell>
          <cell r="T46" t="str">
            <v>Bremen</v>
          </cell>
          <cell r="U46">
            <v>1</v>
          </cell>
          <cell r="V46">
            <v>0</v>
          </cell>
          <cell r="W46">
            <v>0</v>
          </cell>
          <cell r="X46">
            <v>0</v>
          </cell>
        </row>
        <row r="47">
          <cell r="D47" t="str">
            <v>männlich</v>
          </cell>
          <cell r="F47" t="str">
            <v>22-jünger</v>
          </cell>
          <cell r="G47">
            <v>1</v>
          </cell>
          <cell r="H47">
            <v>0</v>
          </cell>
          <cell r="I47">
            <v>0</v>
          </cell>
          <cell r="L47" t="str">
            <v>Abitur</v>
          </cell>
          <cell r="N47">
            <v>1</v>
          </cell>
          <cell r="O47">
            <v>0</v>
          </cell>
          <cell r="P47">
            <v>0</v>
          </cell>
          <cell r="Q47" t="str">
            <v>keine</v>
          </cell>
          <cell r="T47" t="str">
            <v>Ausland</v>
          </cell>
          <cell r="U47">
            <v>0</v>
          </cell>
          <cell r="V47">
            <v>0</v>
          </cell>
          <cell r="W47">
            <v>0</v>
          </cell>
          <cell r="X47">
            <v>1</v>
          </cell>
        </row>
        <row r="48">
          <cell r="D48" t="str">
            <v>männlich</v>
          </cell>
          <cell r="F48" t="str">
            <v>22-jünger</v>
          </cell>
          <cell r="G48">
            <v>1</v>
          </cell>
          <cell r="H48">
            <v>0</v>
          </cell>
          <cell r="I48">
            <v>0</v>
          </cell>
          <cell r="L48" t="str">
            <v>Abitur</v>
          </cell>
          <cell r="N48">
            <v>1</v>
          </cell>
          <cell r="O48">
            <v>0</v>
          </cell>
          <cell r="P48">
            <v>0</v>
          </cell>
          <cell r="Q48" t="str">
            <v>keine</v>
          </cell>
          <cell r="T48" t="str">
            <v>Bremen</v>
          </cell>
          <cell r="U48">
            <v>1</v>
          </cell>
          <cell r="V48">
            <v>0</v>
          </cell>
          <cell r="W48">
            <v>0</v>
          </cell>
          <cell r="X48">
            <v>0</v>
          </cell>
        </row>
        <row r="49">
          <cell r="D49" t="str">
            <v>männlich</v>
          </cell>
          <cell r="F49" t="str">
            <v>22-jünger</v>
          </cell>
          <cell r="G49">
            <v>1</v>
          </cell>
          <cell r="H49">
            <v>0</v>
          </cell>
          <cell r="I49">
            <v>0</v>
          </cell>
          <cell r="L49" t="str">
            <v>Abitur</v>
          </cell>
          <cell r="N49">
            <v>1</v>
          </cell>
          <cell r="O49">
            <v>0</v>
          </cell>
          <cell r="P49">
            <v>0</v>
          </cell>
          <cell r="Q49" t="str">
            <v>keine</v>
          </cell>
          <cell r="T49" t="str">
            <v>Ausland</v>
          </cell>
          <cell r="U49">
            <v>0</v>
          </cell>
          <cell r="V49">
            <v>0</v>
          </cell>
          <cell r="W49">
            <v>0</v>
          </cell>
          <cell r="X49">
            <v>1</v>
          </cell>
        </row>
        <row r="50">
          <cell r="D50" t="str">
            <v>männlich</v>
          </cell>
          <cell r="F50" t="str">
            <v>22-jünger</v>
          </cell>
          <cell r="G50">
            <v>1</v>
          </cell>
          <cell r="H50">
            <v>0</v>
          </cell>
          <cell r="I50">
            <v>0</v>
          </cell>
          <cell r="L50" t="str">
            <v>Abitur</v>
          </cell>
          <cell r="N50">
            <v>1</v>
          </cell>
          <cell r="O50">
            <v>0</v>
          </cell>
          <cell r="P50">
            <v>0</v>
          </cell>
          <cell r="Q50" t="str">
            <v>keine</v>
          </cell>
          <cell r="T50" t="str">
            <v>NdSachs.</v>
          </cell>
          <cell r="U50">
            <v>0</v>
          </cell>
          <cell r="V50">
            <v>1</v>
          </cell>
          <cell r="W50">
            <v>0</v>
          </cell>
          <cell r="X50">
            <v>0</v>
          </cell>
        </row>
        <row r="51">
          <cell r="D51" t="str">
            <v>männlich</v>
          </cell>
          <cell r="F51" t="str">
            <v>22-jünger</v>
          </cell>
          <cell r="G51">
            <v>1</v>
          </cell>
          <cell r="H51">
            <v>0</v>
          </cell>
          <cell r="I51">
            <v>0</v>
          </cell>
          <cell r="L51" t="str">
            <v>Fachabi</v>
          </cell>
          <cell r="N51">
            <v>0</v>
          </cell>
          <cell r="O51">
            <v>1</v>
          </cell>
          <cell r="P51">
            <v>0</v>
          </cell>
          <cell r="Q51" t="str">
            <v>keine</v>
          </cell>
          <cell r="T51" t="str">
            <v>Bremen</v>
          </cell>
          <cell r="U51">
            <v>1</v>
          </cell>
          <cell r="V51">
            <v>0</v>
          </cell>
          <cell r="W51">
            <v>0</v>
          </cell>
          <cell r="X51">
            <v>0</v>
          </cell>
        </row>
        <row r="52">
          <cell r="D52" t="str">
            <v>männlich</v>
          </cell>
          <cell r="F52" t="str">
            <v>22-jünger</v>
          </cell>
          <cell r="G52">
            <v>1</v>
          </cell>
          <cell r="H52">
            <v>0</v>
          </cell>
          <cell r="I52">
            <v>0</v>
          </cell>
          <cell r="L52" t="str">
            <v>Fachabi</v>
          </cell>
          <cell r="N52">
            <v>0</v>
          </cell>
          <cell r="O52">
            <v>1</v>
          </cell>
          <cell r="P52">
            <v>0</v>
          </cell>
          <cell r="Q52" t="str">
            <v>keine</v>
          </cell>
          <cell r="T52" t="str">
            <v>Bremen</v>
          </cell>
          <cell r="U52">
            <v>1</v>
          </cell>
          <cell r="V52">
            <v>0</v>
          </cell>
          <cell r="W52">
            <v>0</v>
          </cell>
          <cell r="X52">
            <v>0</v>
          </cell>
        </row>
        <row r="53">
          <cell r="D53" t="str">
            <v>männlich</v>
          </cell>
          <cell r="F53" t="str">
            <v>22-jünger</v>
          </cell>
          <cell r="G53">
            <v>1</v>
          </cell>
          <cell r="H53">
            <v>0</v>
          </cell>
          <cell r="I53">
            <v>0</v>
          </cell>
          <cell r="L53" t="str">
            <v>Abitur</v>
          </cell>
          <cell r="N53">
            <v>1</v>
          </cell>
          <cell r="O53">
            <v>0</v>
          </cell>
          <cell r="P53">
            <v>0</v>
          </cell>
          <cell r="Q53" t="str">
            <v>keine</v>
          </cell>
          <cell r="T53" t="str">
            <v>Bremen</v>
          </cell>
          <cell r="U53">
            <v>1</v>
          </cell>
          <cell r="V53">
            <v>0</v>
          </cell>
          <cell r="W53">
            <v>0</v>
          </cell>
          <cell r="X53">
            <v>0</v>
          </cell>
        </row>
        <row r="54">
          <cell r="D54" t="str">
            <v>männlich</v>
          </cell>
          <cell r="F54" t="str">
            <v>22-jünger</v>
          </cell>
          <cell r="G54">
            <v>1</v>
          </cell>
          <cell r="H54">
            <v>0</v>
          </cell>
          <cell r="I54">
            <v>0</v>
          </cell>
          <cell r="L54" t="str">
            <v>Abitur</v>
          </cell>
          <cell r="N54">
            <v>1</v>
          </cell>
          <cell r="O54">
            <v>0</v>
          </cell>
          <cell r="P54">
            <v>0</v>
          </cell>
          <cell r="Q54" t="str">
            <v>Ber.Ausb</v>
          </cell>
          <cell r="T54" t="str">
            <v>Bremen</v>
          </cell>
          <cell r="U54">
            <v>1</v>
          </cell>
          <cell r="V54">
            <v>0</v>
          </cell>
          <cell r="W54">
            <v>0</v>
          </cell>
          <cell r="X54">
            <v>0</v>
          </cell>
        </row>
        <row r="55">
          <cell r="D55" t="str">
            <v>männlich</v>
          </cell>
          <cell r="F55" t="str">
            <v>22-jünger</v>
          </cell>
          <cell r="G55">
            <v>1</v>
          </cell>
          <cell r="H55">
            <v>0</v>
          </cell>
          <cell r="I55">
            <v>0</v>
          </cell>
          <cell r="L55" t="str">
            <v>Abitur</v>
          </cell>
          <cell r="N55">
            <v>1</v>
          </cell>
          <cell r="O55">
            <v>0</v>
          </cell>
          <cell r="P55">
            <v>0</v>
          </cell>
          <cell r="Q55" t="str">
            <v>Ber.Ausb</v>
          </cell>
          <cell r="T55" t="str">
            <v>NdSachs.</v>
          </cell>
          <cell r="U55">
            <v>0</v>
          </cell>
          <cell r="V55">
            <v>1</v>
          </cell>
          <cell r="W55">
            <v>0</v>
          </cell>
          <cell r="X55">
            <v>0</v>
          </cell>
        </row>
        <row r="56">
          <cell r="D56" t="str">
            <v>männlich</v>
          </cell>
          <cell r="F56" t="str">
            <v>22-jünger</v>
          </cell>
          <cell r="G56">
            <v>1</v>
          </cell>
          <cell r="H56">
            <v>0</v>
          </cell>
          <cell r="I56">
            <v>0</v>
          </cell>
          <cell r="L56" t="str">
            <v>Abitur</v>
          </cell>
          <cell r="N56">
            <v>1</v>
          </cell>
          <cell r="O56">
            <v>0</v>
          </cell>
          <cell r="P56">
            <v>0</v>
          </cell>
          <cell r="Q56" t="str">
            <v>keine</v>
          </cell>
          <cell r="T56" t="str">
            <v>Bremen</v>
          </cell>
          <cell r="U56">
            <v>1</v>
          </cell>
          <cell r="V56">
            <v>0</v>
          </cell>
          <cell r="W56">
            <v>0</v>
          </cell>
          <cell r="X56">
            <v>0</v>
          </cell>
        </row>
        <row r="57">
          <cell r="D57" t="str">
            <v>männlich</v>
          </cell>
          <cell r="F57" t="str">
            <v>23-25</v>
          </cell>
          <cell r="G57">
            <v>0</v>
          </cell>
          <cell r="H57">
            <v>1</v>
          </cell>
          <cell r="I57">
            <v>0</v>
          </cell>
          <cell r="L57" t="str">
            <v>Abitur</v>
          </cell>
          <cell r="N57">
            <v>1</v>
          </cell>
          <cell r="O57">
            <v>0</v>
          </cell>
          <cell r="P57">
            <v>0</v>
          </cell>
          <cell r="Q57" t="str">
            <v>keine</v>
          </cell>
          <cell r="T57" t="str">
            <v>NdSachs.</v>
          </cell>
          <cell r="U57">
            <v>0</v>
          </cell>
          <cell r="V57">
            <v>1</v>
          </cell>
          <cell r="W57">
            <v>0</v>
          </cell>
          <cell r="X57">
            <v>0</v>
          </cell>
        </row>
        <row r="58">
          <cell r="D58" t="str">
            <v>männlich</v>
          </cell>
          <cell r="F58" t="str">
            <v>23-25</v>
          </cell>
          <cell r="G58">
            <v>0</v>
          </cell>
          <cell r="H58">
            <v>1</v>
          </cell>
          <cell r="I58">
            <v>0</v>
          </cell>
          <cell r="L58" t="str">
            <v>Abitur</v>
          </cell>
          <cell r="N58">
            <v>1</v>
          </cell>
          <cell r="O58">
            <v>0</v>
          </cell>
          <cell r="P58">
            <v>0</v>
          </cell>
          <cell r="Q58" t="str">
            <v>Ber.Ausb</v>
          </cell>
          <cell r="T58" t="str">
            <v>sonst.</v>
          </cell>
          <cell r="U58">
            <v>0</v>
          </cell>
          <cell r="V58">
            <v>0</v>
          </cell>
          <cell r="W58">
            <v>1</v>
          </cell>
          <cell r="X58">
            <v>0</v>
          </cell>
        </row>
        <row r="59">
          <cell r="D59" t="str">
            <v>männlich</v>
          </cell>
          <cell r="F59" t="str">
            <v>23-25</v>
          </cell>
          <cell r="G59">
            <v>0</v>
          </cell>
          <cell r="H59">
            <v>1</v>
          </cell>
          <cell r="I59">
            <v>0</v>
          </cell>
          <cell r="L59" t="str">
            <v>Fachabi</v>
          </cell>
          <cell r="N59">
            <v>0</v>
          </cell>
          <cell r="O59">
            <v>1</v>
          </cell>
          <cell r="P59">
            <v>0</v>
          </cell>
          <cell r="Q59" t="str">
            <v>keine</v>
          </cell>
          <cell r="T59" t="str">
            <v>sonst.</v>
          </cell>
          <cell r="U59">
            <v>0</v>
          </cell>
          <cell r="V59">
            <v>0</v>
          </cell>
          <cell r="W59">
            <v>1</v>
          </cell>
          <cell r="X59">
            <v>0</v>
          </cell>
        </row>
        <row r="60">
          <cell r="D60" t="str">
            <v>männlich</v>
          </cell>
          <cell r="F60" t="str">
            <v>23-25</v>
          </cell>
          <cell r="G60">
            <v>0</v>
          </cell>
          <cell r="H60">
            <v>1</v>
          </cell>
          <cell r="I60">
            <v>0</v>
          </cell>
          <cell r="L60" t="str">
            <v>Fachabi</v>
          </cell>
          <cell r="N60">
            <v>0</v>
          </cell>
          <cell r="O60">
            <v>1</v>
          </cell>
          <cell r="P60">
            <v>0</v>
          </cell>
          <cell r="Q60" t="str">
            <v>Ber.Ausb</v>
          </cell>
          <cell r="T60" t="str">
            <v>sonst.</v>
          </cell>
          <cell r="U60">
            <v>0</v>
          </cell>
          <cell r="V60">
            <v>0</v>
          </cell>
          <cell r="W60">
            <v>1</v>
          </cell>
          <cell r="X60">
            <v>0</v>
          </cell>
        </row>
        <row r="61">
          <cell r="D61" t="str">
            <v>männlich</v>
          </cell>
          <cell r="F61" t="str">
            <v>23-25</v>
          </cell>
          <cell r="G61">
            <v>0</v>
          </cell>
          <cell r="H61">
            <v>1</v>
          </cell>
          <cell r="I61">
            <v>0</v>
          </cell>
          <cell r="L61" t="str">
            <v>Fachabi</v>
          </cell>
          <cell r="N61">
            <v>0</v>
          </cell>
          <cell r="O61">
            <v>1</v>
          </cell>
          <cell r="P61">
            <v>0</v>
          </cell>
          <cell r="Q61" t="str">
            <v>Ber.Ausb</v>
          </cell>
          <cell r="T61" t="str">
            <v>Ausland</v>
          </cell>
          <cell r="U61">
            <v>0</v>
          </cell>
          <cell r="V61">
            <v>0</v>
          </cell>
          <cell r="W61">
            <v>0</v>
          </cell>
          <cell r="X61">
            <v>1</v>
          </cell>
        </row>
        <row r="62">
          <cell r="D62" t="str">
            <v>männlich</v>
          </cell>
          <cell r="F62" t="str">
            <v>22-jünger</v>
          </cell>
          <cell r="G62">
            <v>1</v>
          </cell>
          <cell r="H62">
            <v>0</v>
          </cell>
          <cell r="I62">
            <v>0</v>
          </cell>
          <cell r="L62" t="str">
            <v>Abitur</v>
          </cell>
          <cell r="N62">
            <v>1</v>
          </cell>
          <cell r="O62">
            <v>0</v>
          </cell>
          <cell r="P62">
            <v>0</v>
          </cell>
          <cell r="Q62" t="str">
            <v>keine</v>
          </cell>
          <cell r="T62" t="str">
            <v>sonst.</v>
          </cell>
          <cell r="U62">
            <v>0</v>
          </cell>
          <cell r="V62">
            <v>0</v>
          </cell>
          <cell r="W62">
            <v>1</v>
          </cell>
          <cell r="X62">
            <v>0</v>
          </cell>
        </row>
        <row r="63">
          <cell r="D63" t="str">
            <v>männlich</v>
          </cell>
          <cell r="F63" t="str">
            <v>22-jünger</v>
          </cell>
          <cell r="G63">
            <v>1</v>
          </cell>
          <cell r="H63">
            <v>0</v>
          </cell>
          <cell r="I63">
            <v>0</v>
          </cell>
          <cell r="L63" t="str">
            <v>Abitur</v>
          </cell>
          <cell r="N63">
            <v>1</v>
          </cell>
          <cell r="O63">
            <v>0</v>
          </cell>
          <cell r="P63">
            <v>0</v>
          </cell>
          <cell r="Q63" t="str">
            <v>keine</v>
          </cell>
          <cell r="T63" t="str">
            <v>Bremen</v>
          </cell>
          <cell r="U63">
            <v>1</v>
          </cell>
          <cell r="V63">
            <v>0</v>
          </cell>
          <cell r="W63">
            <v>0</v>
          </cell>
          <cell r="X63">
            <v>0</v>
          </cell>
        </row>
        <row r="64">
          <cell r="D64" t="str">
            <v>weiblich</v>
          </cell>
          <cell r="F64" t="str">
            <v>22-jünger</v>
          </cell>
          <cell r="G64">
            <v>1</v>
          </cell>
          <cell r="H64">
            <v>0</v>
          </cell>
          <cell r="I64">
            <v>0</v>
          </cell>
          <cell r="L64" t="str">
            <v>Abitur</v>
          </cell>
          <cell r="N64">
            <v>1</v>
          </cell>
          <cell r="O64">
            <v>0</v>
          </cell>
          <cell r="P64">
            <v>0</v>
          </cell>
          <cell r="Q64" t="str">
            <v>keine</v>
          </cell>
          <cell r="T64" t="str">
            <v>Ausland</v>
          </cell>
          <cell r="U64">
            <v>0</v>
          </cell>
          <cell r="V64">
            <v>0</v>
          </cell>
          <cell r="W64">
            <v>0</v>
          </cell>
          <cell r="X64">
            <v>1</v>
          </cell>
        </row>
        <row r="65">
          <cell r="D65" t="str">
            <v>weiblich</v>
          </cell>
          <cell r="F65" t="str">
            <v>22-jünger</v>
          </cell>
          <cell r="G65">
            <v>1</v>
          </cell>
          <cell r="H65">
            <v>0</v>
          </cell>
          <cell r="I65">
            <v>0</v>
          </cell>
          <cell r="L65" t="str">
            <v>Abitur</v>
          </cell>
          <cell r="N65">
            <v>1</v>
          </cell>
          <cell r="O65">
            <v>0</v>
          </cell>
          <cell r="P65">
            <v>0</v>
          </cell>
          <cell r="Q65" t="str">
            <v>Ber.Ausb</v>
          </cell>
          <cell r="T65" t="str">
            <v>sonst.</v>
          </cell>
          <cell r="U65">
            <v>0</v>
          </cell>
          <cell r="V65">
            <v>0</v>
          </cell>
          <cell r="W65">
            <v>1</v>
          </cell>
          <cell r="X65">
            <v>0</v>
          </cell>
        </row>
        <row r="66">
          <cell r="D66" t="str">
            <v>weiblich</v>
          </cell>
          <cell r="F66" t="str">
            <v>23-25</v>
          </cell>
          <cell r="G66">
            <v>0</v>
          </cell>
          <cell r="H66">
            <v>1</v>
          </cell>
          <cell r="I66">
            <v>0</v>
          </cell>
          <cell r="L66" t="str">
            <v>Abitur</v>
          </cell>
          <cell r="N66">
            <v>1</v>
          </cell>
          <cell r="O66">
            <v>0</v>
          </cell>
          <cell r="P66">
            <v>0</v>
          </cell>
          <cell r="Q66" t="str">
            <v>Ber.Ausb</v>
          </cell>
          <cell r="T66" t="str">
            <v>NdSachs.</v>
          </cell>
          <cell r="U66">
            <v>0</v>
          </cell>
          <cell r="V66">
            <v>1</v>
          </cell>
          <cell r="W66">
            <v>0</v>
          </cell>
          <cell r="X66">
            <v>0</v>
          </cell>
        </row>
        <row r="67">
          <cell r="D67" t="str">
            <v>weiblich</v>
          </cell>
          <cell r="F67" t="str">
            <v>22-jünger</v>
          </cell>
          <cell r="G67">
            <v>1</v>
          </cell>
          <cell r="H67">
            <v>0</v>
          </cell>
          <cell r="I67">
            <v>0</v>
          </cell>
          <cell r="L67" t="str">
            <v>Fachabi</v>
          </cell>
          <cell r="N67">
            <v>0</v>
          </cell>
          <cell r="O67">
            <v>1</v>
          </cell>
          <cell r="P67">
            <v>0</v>
          </cell>
          <cell r="Q67" t="str">
            <v>Ber.Ausb</v>
          </cell>
          <cell r="T67" t="str">
            <v>Bremen</v>
          </cell>
          <cell r="U67">
            <v>1</v>
          </cell>
          <cell r="V67">
            <v>0</v>
          </cell>
          <cell r="W67">
            <v>0</v>
          </cell>
          <cell r="X67">
            <v>0</v>
          </cell>
        </row>
        <row r="68">
          <cell r="D68" t="str">
            <v>weiblich</v>
          </cell>
          <cell r="F68" t="str">
            <v>22-jünger</v>
          </cell>
          <cell r="G68">
            <v>1</v>
          </cell>
          <cell r="H68">
            <v>0</v>
          </cell>
          <cell r="I68">
            <v>0</v>
          </cell>
          <cell r="L68" t="str">
            <v>Abitur</v>
          </cell>
          <cell r="N68">
            <v>1</v>
          </cell>
          <cell r="O68">
            <v>0</v>
          </cell>
          <cell r="P68">
            <v>0</v>
          </cell>
          <cell r="Q68" t="str">
            <v>keine</v>
          </cell>
          <cell r="T68" t="str">
            <v>sonst.</v>
          </cell>
          <cell r="U68">
            <v>0</v>
          </cell>
          <cell r="V68">
            <v>0</v>
          </cell>
          <cell r="W68">
            <v>1</v>
          </cell>
          <cell r="X68">
            <v>0</v>
          </cell>
        </row>
        <row r="69">
          <cell r="D69" t="str">
            <v>weiblich</v>
          </cell>
          <cell r="F69" t="str">
            <v>22-jünger</v>
          </cell>
          <cell r="G69">
            <v>1</v>
          </cell>
          <cell r="H69">
            <v>0</v>
          </cell>
          <cell r="I69">
            <v>0</v>
          </cell>
          <cell r="L69" t="str">
            <v>Abitur</v>
          </cell>
          <cell r="N69">
            <v>1</v>
          </cell>
          <cell r="O69">
            <v>0</v>
          </cell>
          <cell r="P69">
            <v>0</v>
          </cell>
          <cell r="Q69" t="str">
            <v>keine</v>
          </cell>
          <cell r="T69" t="str">
            <v>sonst.</v>
          </cell>
          <cell r="U69">
            <v>0</v>
          </cell>
          <cell r="V69">
            <v>0</v>
          </cell>
          <cell r="W69">
            <v>1</v>
          </cell>
          <cell r="X69">
            <v>0</v>
          </cell>
        </row>
        <row r="70">
          <cell r="D70" t="str">
            <v>weiblich</v>
          </cell>
          <cell r="F70" t="str">
            <v>22-jünger</v>
          </cell>
          <cell r="G70">
            <v>1</v>
          </cell>
          <cell r="H70">
            <v>0</v>
          </cell>
          <cell r="I70">
            <v>0</v>
          </cell>
          <cell r="L70" t="str">
            <v>Fachabi</v>
          </cell>
          <cell r="N70">
            <v>0</v>
          </cell>
          <cell r="O70">
            <v>1</v>
          </cell>
          <cell r="P70">
            <v>0</v>
          </cell>
          <cell r="Q70" t="str">
            <v>keine</v>
          </cell>
          <cell r="T70" t="str">
            <v>Bremen</v>
          </cell>
          <cell r="U70">
            <v>1</v>
          </cell>
          <cell r="V70">
            <v>0</v>
          </cell>
          <cell r="W70">
            <v>0</v>
          </cell>
          <cell r="X70">
            <v>0</v>
          </cell>
        </row>
        <row r="71">
          <cell r="D71" t="str">
            <v>männlich</v>
          </cell>
          <cell r="F71" t="str">
            <v>22-jünger</v>
          </cell>
          <cell r="G71">
            <v>1</v>
          </cell>
          <cell r="H71">
            <v>0</v>
          </cell>
          <cell r="I71">
            <v>0</v>
          </cell>
          <cell r="L71" t="str">
            <v>Abitur</v>
          </cell>
          <cell r="N71">
            <v>1</v>
          </cell>
          <cell r="O71">
            <v>0</v>
          </cell>
          <cell r="P71">
            <v>0</v>
          </cell>
          <cell r="Q71" t="str">
            <v>keine</v>
          </cell>
          <cell r="T71" t="str">
            <v>Bremen</v>
          </cell>
          <cell r="U71">
            <v>1</v>
          </cell>
          <cell r="V71">
            <v>0</v>
          </cell>
          <cell r="W71">
            <v>0</v>
          </cell>
          <cell r="X71">
            <v>0</v>
          </cell>
        </row>
        <row r="72">
          <cell r="D72" t="str">
            <v>männlich</v>
          </cell>
          <cell r="F72" t="str">
            <v>22-jünger</v>
          </cell>
          <cell r="G72">
            <v>1</v>
          </cell>
          <cell r="H72">
            <v>0</v>
          </cell>
          <cell r="I72">
            <v>0</v>
          </cell>
          <cell r="L72" t="str">
            <v>Abitur</v>
          </cell>
          <cell r="N72">
            <v>1</v>
          </cell>
          <cell r="O72">
            <v>0</v>
          </cell>
          <cell r="P72">
            <v>0</v>
          </cell>
          <cell r="Q72" t="str">
            <v>keine</v>
          </cell>
          <cell r="T72" t="str">
            <v>Ausland</v>
          </cell>
          <cell r="U72">
            <v>0</v>
          </cell>
          <cell r="V72">
            <v>0</v>
          </cell>
          <cell r="W72">
            <v>0</v>
          </cell>
          <cell r="X72">
            <v>1</v>
          </cell>
        </row>
        <row r="73">
          <cell r="D73" t="str">
            <v>männlich</v>
          </cell>
          <cell r="F73" t="str">
            <v>22-jünger</v>
          </cell>
          <cell r="G73">
            <v>1</v>
          </cell>
          <cell r="H73">
            <v>0</v>
          </cell>
          <cell r="I73">
            <v>0</v>
          </cell>
          <cell r="L73" t="str">
            <v>Abitur</v>
          </cell>
          <cell r="N73">
            <v>1</v>
          </cell>
          <cell r="O73">
            <v>0</v>
          </cell>
          <cell r="P73">
            <v>0</v>
          </cell>
          <cell r="Q73" t="str">
            <v>keine</v>
          </cell>
          <cell r="T73" t="str">
            <v>Bremen</v>
          </cell>
          <cell r="U73">
            <v>1</v>
          </cell>
          <cell r="V73">
            <v>0</v>
          </cell>
          <cell r="W73">
            <v>0</v>
          </cell>
          <cell r="X73">
            <v>0</v>
          </cell>
        </row>
        <row r="74">
          <cell r="D74" t="str">
            <v>männlich</v>
          </cell>
          <cell r="F74" t="str">
            <v>22-jünger</v>
          </cell>
          <cell r="G74">
            <v>1</v>
          </cell>
          <cell r="H74">
            <v>0</v>
          </cell>
          <cell r="I74">
            <v>0</v>
          </cell>
          <cell r="L74" t="str">
            <v>Abitur</v>
          </cell>
          <cell r="N74">
            <v>1</v>
          </cell>
          <cell r="O74">
            <v>0</v>
          </cell>
          <cell r="P74">
            <v>0</v>
          </cell>
          <cell r="Q74" t="str">
            <v>Ber.Ausb</v>
          </cell>
          <cell r="T74" t="str">
            <v>Bremen</v>
          </cell>
          <cell r="U74">
            <v>1</v>
          </cell>
          <cell r="V74">
            <v>0</v>
          </cell>
          <cell r="W74">
            <v>0</v>
          </cell>
          <cell r="X74">
            <v>0</v>
          </cell>
        </row>
        <row r="75">
          <cell r="D75" t="str">
            <v>männlich</v>
          </cell>
          <cell r="F75" t="str">
            <v>22-jünger</v>
          </cell>
          <cell r="G75">
            <v>1</v>
          </cell>
          <cell r="H75">
            <v>0</v>
          </cell>
          <cell r="I75">
            <v>0</v>
          </cell>
          <cell r="L75" t="str">
            <v>Abitur</v>
          </cell>
          <cell r="N75">
            <v>1</v>
          </cell>
          <cell r="O75">
            <v>0</v>
          </cell>
          <cell r="P75">
            <v>0</v>
          </cell>
          <cell r="Q75" t="str">
            <v>keine</v>
          </cell>
          <cell r="T75" t="str">
            <v>NdSachs.</v>
          </cell>
          <cell r="U75">
            <v>0</v>
          </cell>
          <cell r="V75">
            <v>1</v>
          </cell>
          <cell r="W75">
            <v>0</v>
          </cell>
          <cell r="X75">
            <v>0</v>
          </cell>
        </row>
        <row r="76">
          <cell r="D76" t="str">
            <v>männlich</v>
          </cell>
          <cell r="F76" t="str">
            <v>22-jünger</v>
          </cell>
          <cell r="G76">
            <v>1</v>
          </cell>
          <cell r="H76">
            <v>0</v>
          </cell>
          <cell r="I76">
            <v>0</v>
          </cell>
          <cell r="L76" t="str">
            <v>Fachabi</v>
          </cell>
          <cell r="N76">
            <v>0</v>
          </cell>
          <cell r="O76">
            <v>1</v>
          </cell>
          <cell r="P76">
            <v>0</v>
          </cell>
          <cell r="Q76" t="str">
            <v>keine</v>
          </cell>
          <cell r="T76" t="str">
            <v>NdSachs.</v>
          </cell>
          <cell r="U76">
            <v>0</v>
          </cell>
          <cell r="V76">
            <v>1</v>
          </cell>
          <cell r="W76">
            <v>0</v>
          </cell>
          <cell r="X76">
            <v>0</v>
          </cell>
        </row>
        <row r="77">
          <cell r="D77" t="str">
            <v>weiblich</v>
          </cell>
          <cell r="F77" t="str">
            <v>22-jünger</v>
          </cell>
          <cell r="G77">
            <v>1</v>
          </cell>
          <cell r="H77">
            <v>0</v>
          </cell>
          <cell r="I77">
            <v>0</v>
          </cell>
          <cell r="L77" t="str">
            <v>Abitur</v>
          </cell>
          <cell r="N77">
            <v>1</v>
          </cell>
          <cell r="O77">
            <v>0</v>
          </cell>
          <cell r="P77">
            <v>0</v>
          </cell>
          <cell r="Q77" t="str">
            <v>keine</v>
          </cell>
          <cell r="T77" t="str">
            <v>NdSachs.</v>
          </cell>
          <cell r="U77">
            <v>0</v>
          </cell>
          <cell r="V77">
            <v>1</v>
          </cell>
          <cell r="W77">
            <v>0</v>
          </cell>
          <cell r="X77">
            <v>0</v>
          </cell>
        </row>
        <row r="78">
          <cell r="D78" t="str">
            <v>weiblich</v>
          </cell>
          <cell r="F78" t="str">
            <v>22-jünger</v>
          </cell>
          <cell r="G78">
            <v>1</v>
          </cell>
          <cell r="H78">
            <v>0</v>
          </cell>
          <cell r="I78">
            <v>0</v>
          </cell>
          <cell r="L78" t="str">
            <v>Fachabi</v>
          </cell>
          <cell r="N78">
            <v>0</v>
          </cell>
          <cell r="O78">
            <v>1</v>
          </cell>
          <cell r="P78">
            <v>0</v>
          </cell>
          <cell r="Q78" t="str">
            <v>keine</v>
          </cell>
          <cell r="T78" t="str">
            <v>NdSachs.</v>
          </cell>
          <cell r="U78">
            <v>0</v>
          </cell>
          <cell r="V78">
            <v>1</v>
          </cell>
          <cell r="W78">
            <v>0</v>
          </cell>
          <cell r="X78">
            <v>0</v>
          </cell>
        </row>
        <row r="79">
          <cell r="D79" t="str">
            <v>männlich</v>
          </cell>
          <cell r="F79" t="str">
            <v>23-25</v>
          </cell>
          <cell r="G79">
            <v>0</v>
          </cell>
          <cell r="H79">
            <v>1</v>
          </cell>
          <cell r="I79">
            <v>0</v>
          </cell>
          <cell r="L79" t="str">
            <v>sonst.</v>
          </cell>
          <cell r="N79">
            <v>0</v>
          </cell>
          <cell r="O79">
            <v>0</v>
          </cell>
          <cell r="P79">
            <v>1</v>
          </cell>
          <cell r="Q79" t="str">
            <v>Ber.Ausb</v>
          </cell>
          <cell r="T79" t="str">
            <v>NdSachs.</v>
          </cell>
          <cell r="U79">
            <v>0</v>
          </cell>
          <cell r="V79">
            <v>1</v>
          </cell>
          <cell r="W79">
            <v>0</v>
          </cell>
          <cell r="X79">
            <v>0</v>
          </cell>
        </row>
        <row r="80">
          <cell r="D80" t="str">
            <v>männlich</v>
          </cell>
          <cell r="F80" t="str">
            <v>23-25</v>
          </cell>
          <cell r="G80">
            <v>0</v>
          </cell>
          <cell r="H80">
            <v>1</v>
          </cell>
          <cell r="I80">
            <v>0</v>
          </cell>
          <cell r="L80" t="str">
            <v>Abitur</v>
          </cell>
          <cell r="N80">
            <v>1</v>
          </cell>
          <cell r="O80">
            <v>0</v>
          </cell>
          <cell r="P80">
            <v>0</v>
          </cell>
          <cell r="Q80" t="str">
            <v>keine</v>
          </cell>
          <cell r="T80" t="str">
            <v>Bremen</v>
          </cell>
          <cell r="U80">
            <v>1</v>
          </cell>
          <cell r="V80">
            <v>0</v>
          </cell>
          <cell r="W80">
            <v>0</v>
          </cell>
          <cell r="X80">
            <v>0</v>
          </cell>
        </row>
        <row r="81">
          <cell r="D81" t="str">
            <v>männlich</v>
          </cell>
          <cell r="F81" t="str">
            <v>22-jünger</v>
          </cell>
          <cell r="G81">
            <v>1</v>
          </cell>
          <cell r="H81">
            <v>0</v>
          </cell>
          <cell r="I81">
            <v>0</v>
          </cell>
          <cell r="L81" t="str">
            <v>Abitur</v>
          </cell>
          <cell r="N81">
            <v>1</v>
          </cell>
          <cell r="O81">
            <v>0</v>
          </cell>
          <cell r="P81">
            <v>0</v>
          </cell>
          <cell r="Q81" t="str">
            <v>keine</v>
          </cell>
          <cell r="T81" t="str">
            <v>Bremen</v>
          </cell>
          <cell r="U81">
            <v>1</v>
          </cell>
          <cell r="V81">
            <v>0</v>
          </cell>
          <cell r="W81">
            <v>0</v>
          </cell>
          <cell r="X81">
            <v>0</v>
          </cell>
        </row>
        <row r="82">
          <cell r="D82" t="str">
            <v>männlich</v>
          </cell>
          <cell r="F82" t="str">
            <v>26++</v>
          </cell>
          <cell r="G82">
            <v>0</v>
          </cell>
          <cell r="H82">
            <v>0</v>
          </cell>
          <cell r="I82">
            <v>1</v>
          </cell>
          <cell r="L82" t="str">
            <v>Fachabi</v>
          </cell>
          <cell r="N82">
            <v>0</v>
          </cell>
          <cell r="O82">
            <v>1</v>
          </cell>
          <cell r="P82">
            <v>0</v>
          </cell>
          <cell r="Q82" t="str">
            <v>Ber.Ausb</v>
          </cell>
          <cell r="T82" t="str">
            <v>sonst.</v>
          </cell>
          <cell r="U82">
            <v>0</v>
          </cell>
          <cell r="V82">
            <v>0</v>
          </cell>
          <cell r="W82">
            <v>1</v>
          </cell>
          <cell r="X82">
            <v>0</v>
          </cell>
        </row>
        <row r="83">
          <cell r="D83" t="str">
            <v>männlich</v>
          </cell>
          <cell r="F83" t="str">
            <v>26++</v>
          </cell>
          <cell r="G83">
            <v>0</v>
          </cell>
          <cell r="H83">
            <v>0</v>
          </cell>
          <cell r="I83">
            <v>1</v>
          </cell>
          <cell r="L83" t="str">
            <v>Abitur</v>
          </cell>
          <cell r="N83">
            <v>1</v>
          </cell>
          <cell r="O83">
            <v>0</v>
          </cell>
          <cell r="P83">
            <v>0</v>
          </cell>
          <cell r="Q83" t="str">
            <v>keine</v>
          </cell>
          <cell r="T83" t="str">
            <v>Bremen</v>
          </cell>
          <cell r="U83">
            <v>1</v>
          </cell>
          <cell r="V83">
            <v>0</v>
          </cell>
          <cell r="W83">
            <v>0</v>
          </cell>
          <cell r="X83">
            <v>0</v>
          </cell>
        </row>
        <row r="84">
          <cell r="D84" t="str">
            <v>männlich</v>
          </cell>
          <cell r="F84" t="str">
            <v>22-jünger</v>
          </cell>
          <cell r="G84">
            <v>1</v>
          </cell>
          <cell r="H84">
            <v>0</v>
          </cell>
          <cell r="I84">
            <v>0</v>
          </cell>
          <cell r="L84" t="str">
            <v>Abitur</v>
          </cell>
          <cell r="N84">
            <v>1</v>
          </cell>
          <cell r="O84">
            <v>0</v>
          </cell>
          <cell r="P84">
            <v>0</v>
          </cell>
          <cell r="Q84" t="str">
            <v>keine</v>
          </cell>
          <cell r="T84" t="str">
            <v>Bremen</v>
          </cell>
          <cell r="U84">
            <v>1</v>
          </cell>
          <cell r="V84">
            <v>0</v>
          </cell>
          <cell r="W84">
            <v>0</v>
          </cell>
          <cell r="X84">
            <v>0</v>
          </cell>
        </row>
        <row r="85">
          <cell r="D85" t="str">
            <v>männlich</v>
          </cell>
          <cell r="F85" t="str">
            <v>22-jünger</v>
          </cell>
          <cell r="G85">
            <v>1</v>
          </cell>
          <cell r="H85">
            <v>0</v>
          </cell>
          <cell r="I85">
            <v>0</v>
          </cell>
          <cell r="L85" t="str">
            <v>Abitur</v>
          </cell>
          <cell r="N85">
            <v>1</v>
          </cell>
          <cell r="O85">
            <v>0</v>
          </cell>
          <cell r="P85">
            <v>0</v>
          </cell>
          <cell r="Q85" t="str">
            <v>keine</v>
          </cell>
          <cell r="T85" t="str">
            <v>sonst.</v>
          </cell>
          <cell r="U85">
            <v>0</v>
          </cell>
          <cell r="V85">
            <v>0</v>
          </cell>
          <cell r="W85">
            <v>1</v>
          </cell>
          <cell r="X85">
            <v>0</v>
          </cell>
        </row>
        <row r="86">
          <cell r="D86" t="str">
            <v>männlich</v>
          </cell>
          <cell r="F86" t="str">
            <v>26++</v>
          </cell>
          <cell r="G86">
            <v>0</v>
          </cell>
          <cell r="H86">
            <v>0</v>
          </cell>
          <cell r="I86">
            <v>1</v>
          </cell>
          <cell r="L86" t="str">
            <v>sonst.</v>
          </cell>
          <cell r="N86">
            <v>0</v>
          </cell>
          <cell r="O86">
            <v>0</v>
          </cell>
          <cell r="P86">
            <v>1</v>
          </cell>
          <cell r="Q86" t="str">
            <v>Ber.Ausb</v>
          </cell>
          <cell r="T86" t="str">
            <v>NdSachs.</v>
          </cell>
          <cell r="U86">
            <v>0</v>
          </cell>
          <cell r="V86">
            <v>1</v>
          </cell>
          <cell r="W86">
            <v>0</v>
          </cell>
          <cell r="X86">
            <v>0</v>
          </cell>
        </row>
        <row r="87">
          <cell r="D87" t="str">
            <v>männlich</v>
          </cell>
          <cell r="F87" t="str">
            <v>22-jünger</v>
          </cell>
          <cell r="G87">
            <v>1</v>
          </cell>
          <cell r="H87">
            <v>0</v>
          </cell>
          <cell r="I87">
            <v>0</v>
          </cell>
          <cell r="L87" t="str">
            <v>Abitur</v>
          </cell>
          <cell r="N87">
            <v>1</v>
          </cell>
          <cell r="O87">
            <v>0</v>
          </cell>
          <cell r="P87">
            <v>0</v>
          </cell>
          <cell r="Q87" t="str">
            <v>keine</v>
          </cell>
          <cell r="T87" t="str">
            <v>NdSachs.</v>
          </cell>
          <cell r="U87">
            <v>0</v>
          </cell>
          <cell r="V87">
            <v>1</v>
          </cell>
          <cell r="W87">
            <v>0</v>
          </cell>
          <cell r="X87">
            <v>0</v>
          </cell>
        </row>
        <row r="88">
          <cell r="D88" t="str">
            <v>weiblich</v>
          </cell>
          <cell r="F88" t="str">
            <v>22-jünger</v>
          </cell>
          <cell r="G88">
            <v>1</v>
          </cell>
          <cell r="H88">
            <v>0</v>
          </cell>
          <cell r="I88">
            <v>0</v>
          </cell>
          <cell r="L88" t="str">
            <v>Abitur</v>
          </cell>
          <cell r="N88">
            <v>1</v>
          </cell>
          <cell r="O88">
            <v>0</v>
          </cell>
          <cell r="P88">
            <v>0</v>
          </cell>
          <cell r="Q88" t="str">
            <v>keine</v>
          </cell>
          <cell r="T88" t="str">
            <v>Bremen</v>
          </cell>
          <cell r="U88">
            <v>1</v>
          </cell>
          <cell r="V88">
            <v>0</v>
          </cell>
          <cell r="W88">
            <v>0</v>
          </cell>
          <cell r="X88">
            <v>0</v>
          </cell>
        </row>
        <row r="89">
          <cell r="D89" t="str">
            <v>weiblich</v>
          </cell>
          <cell r="F89" t="str">
            <v>22-jünger</v>
          </cell>
          <cell r="G89">
            <v>1</v>
          </cell>
          <cell r="H89">
            <v>0</v>
          </cell>
          <cell r="I89">
            <v>0</v>
          </cell>
          <cell r="L89" t="str">
            <v>Abitur</v>
          </cell>
          <cell r="N89">
            <v>1</v>
          </cell>
          <cell r="O89">
            <v>0</v>
          </cell>
          <cell r="P89">
            <v>0</v>
          </cell>
          <cell r="Q89" t="str">
            <v>keine</v>
          </cell>
          <cell r="T89" t="str">
            <v>sonst.</v>
          </cell>
          <cell r="U89">
            <v>0</v>
          </cell>
          <cell r="V89">
            <v>0</v>
          </cell>
          <cell r="W89">
            <v>1</v>
          </cell>
          <cell r="X89">
            <v>0</v>
          </cell>
        </row>
        <row r="90">
          <cell r="D90" t="str">
            <v>weiblich</v>
          </cell>
          <cell r="F90" t="str">
            <v>23-25</v>
          </cell>
          <cell r="G90">
            <v>0</v>
          </cell>
          <cell r="H90">
            <v>1</v>
          </cell>
          <cell r="I90">
            <v>0</v>
          </cell>
          <cell r="L90" t="str">
            <v>Fachabi</v>
          </cell>
          <cell r="N90">
            <v>0</v>
          </cell>
          <cell r="O90">
            <v>1</v>
          </cell>
          <cell r="P90">
            <v>0</v>
          </cell>
          <cell r="Q90" t="str">
            <v>Ber.Ausb</v>
          </cell>
          <cell r="T90" t="str">
            <v>NdSachs.</v>
          </cell>
          <cell r="U90">
            <v>0</v>
          </cell>
          <cell r="V90">
            <v>1</v>
          </cell>
          <cell r="W90">
            <v>0</v>
          </cell>
          <cell r="X90">
            <v>0</v>
          </cell>
        </row>
        <row r="91">
          <cell r="D91" t="str">
            <v>weiblich</v>
          </cell>
          <cell r="F91" t="str">
            <v>22-jünger</v>
          </cell>
          <cell r="G91">
            <v>1</v>
          </cell>
          <cell r="H91">
            <v>0</v>
          </cell>
          <cell r="I91">
            <v>0</v>
          </cell>
          <cell r="L91" t="str">
            <v>Fachabi</v>
          </cell>
          <cell r="N91">
            <v>0</v>
          </cell>
          <cell r="O91">
            <v>1</v>
          </cell>
          <cell r="P91">
            <v>0</v>
          </cell>
          <cell r="Q91" t="str">
            <v>keine</v>
          </cell>
          <cell r="T91" t="str">
            <v>NdSachs.</v>
          </cell>
          <cell r="U91">
            <v>0</v>
          </cell>
          <cell r="V91">
            <v>1</v>
          </cell>
          <cell r="W91">
            <v>0</v>
          </cell>
          <cell r="X91">
            <v>0</v>
          </cell>
        </row>
        <row r="92">
          <cell r="D92" t="str">
            <v>weiblich</v>
          </cell>
          <cell r="F92" t="str">
            <v>22-jünger</v>
          </cell>
          <cell r="G92">
            <v>1</v>
          </cell>
          <cell r="H92">
            <v>0</v>
          </cell>
          <cell r="I92">
            <v>0</v>
          </cell>
          <cell r="L92" t="str">
            <v>Abitur</v>
          </cell>
          <cell r="N92">
            <v>1</v>
          </cell>
          <cell r="O92">
            <v>0</v>
          </cell>
          <cell r="P92">
            <v>0</v>
          </cell>
          <cell r="Q92" t="str">
            <v>keine</v>
          </cell>
          <cell r="T92" t="str">
            <v>NdSachs.</v>
          </cell>
          <cell r="U92">
            <v>0</v>
          </cell>
          <cell r="V92">
            <v>1</v>
          </cell>
          <cell r="W92">
            <v>0</v>
          </cell>
          <cell r="X92">
            <v>0</v>
          </cell>
        </row>
        <row r="93">
          <cell r="D93" t="str">
            <v>männlich</v>
          </cell>
          <cell r="F93" t="str">
            <v>22-jünger</v>
          </cell>
          <cell r="G93">
            <v>1</v>
          </cell>
          <cell r="H93">
            <v>0</v>
          </cell>
          <cell r="I93">
            <v>0</v>
          </cell>
          <cell r="L93" t="str">
            <v>Abitur</v>
          </cell>
          <cell r="N93">
            <v>1</v>
          </cell>
          <cell r="O93">
            <v>0</v>
          </cell>
          <cell r="P93">
            <v>0</v>
          </cell>
          <cell r="Q93" t="str">
            <v>keine</v>
          </cell>
          <cell r="T93" t="str">
            <v>Bremen</v>
          </cell>
          <cell r="U93">
            <v>1</v>
          </cell>
          <cell r="V93">
            <v>0</v>
          </cell>
          <cell r="W93">
            <v>0</v>
          </cell>
          <cell r="X93">
            <v>0</v>
          </cell>
        </row>
        <row r="94">
          <cell r="D94" t="str">
            <v>männlich</v>
          </cell>
          <cell r="F94" t="str">
            <v>22-jünger</v>
          </cell>
          <cell r="G94">
            <v>1</v>
          </cell>
          <cell r="H94">
            <v>0</v>
          </cell>
          <cell r="I94">
            <v>0</v>
          </cell>
          <cell r="L94" t="str">
            <v>Abitur</v>
          </cell>
          <cell r="N94">
            <v>1</v>
          </cell>
          <cell r="O94">
            <v>0</v>
          </cell>
          <cell r="P94">
            <v>0</v>
          </cell>
          <cell r="Q94" t="str">
            <v>keine</v>
          </cell>
          <cell r="T94" t="str">
            <v>Bremen</v>
          </cell>
          <cell r="U94">
            <v>1</v>
          </cell>
          <cell r="V94">
            <v>0</v>
          </cell>
          <cell r="W94">
            <v>0</v>
          </cell>
          <cell r="X94">
            <v>0</v>
          </cell>
        </row>
        <row r="95">
          <cell r="D95" t="str">
            <v>weiblich</v>
          </cell>
          <cell r="F95" t="str">
            <v>22-jünger</v>
          </cell>
          <cell r="G95">
            <v>1</v>
          </cell>
          <cell r="H95">
            <v>0</v>
          </cell>
          <cell r="I95">
            <v>0</v>
          </cell>
          <cell r="L95" t="str">
            <v>Abitur</v>
          </cell>
          <cell r="N95">
            <v>1</v>
          </cell>
          <cell r="O95">
            <v>0</v>
          </cell>
          <cell r="P95">
            <v>0</v>
          </cell>
          <cell r="Q95" t="str">
            <v>keine</v>
          </cell>
          <cell r="T95" t="str">
            <v>sonst.</v>
          </cell>
          <cell r="U95">
            <v>0</v>
          </cell>
          <cell r="V95">
            <v>0</v>
          </cell>
          <cell r="W95">
            <v>1</v>
          </cell>
          <cell r="X95">
            <v>0</v>
          </cell>
        </row>
        <row r="96">
          <cell r="D96" t="str">
            <v>männlich</v>
          </cell>
          <cell r="F96" t="str">
            <v>22-jünger</v>
          </cell>
          <cell r="G96">
            <v>1</v>
          </cell>
          <cell r="H96">
            <v>0</v>
          </cell>
          <cell r="I96">
            <v>0</v>
          </cell>
          <cell r="L96" t="str">
            <v>Fachabi</v>
          </cell>
          <cell r="N96">
            <v>0</v>
          </cell>
          <cell r="O96">
            <v>1</v>
          </cell>
          <cell r="P96">
            <v>0</v>
          </cell>
          <cell r="Q96" t="str">
            <v>Ber.Ausb</v>
          </cell>
          <cell r="T96" t="str">
            <v>NdSachs.</v>
          </cell>
          <cell r="U96">
            <v>0</v>
          </cell>
          <cell r="V96">
            <v>1</v>
          </cell>
          <cell r="W96">
            <v>0</v>
          </cell>
          <cell r="X96">
            <v>0</v>
          </cell>
        </row>
        <row r="97">
          <cell r="D97" t="str">
            <v>weiblich</v>
          </cell>
          <cell r="F97" t="str">
            <v>22-jünger</v>
          </cell>
          <cell r="G97">
            <v>1</v>
          </cell>
          <cell r="H97">
            <v>0</v>
          </cell>
          <cell r="I97">
            <v>0</v>
          </cell>
          <cell r="L97" t="str">
            <v>Abitur</v>
          </cell>
          <cell r="N97">
            <v>1</v>
          </cell>
          <cell r="O97">
            <v>0</v>
          </cell>
          <cell r="P97">
            <v>0</v>
          </cell>
          <cell r="Q97" t="str">
            <v>keine</v>
          </cell>
          <cell r="T97" t="str">
            <v>Bremen</v>
          </cell>
          <cell r="U97">
            <v>1</v>
          </cell>
          <cell r="V97">
            <v>0</v>
          </cell>
          <cell r="W97">
            <v>0</v>
          </cell>
          <cell r="X97">
            <v>0</v>
          </cell>
        </row>
        <row r="98">
          <cell r="D98" t="str">
            <v>männlich</v>
          </cell>
          <cell r="F98" t="str">
            <v>23-25</v>
          </cell>
          <cell r="G98">
            <v>0</v>
          </cell>
          <cell r="H98">
            <v>1</v>
          </cell>
          <cell r="I98">
            <v>0</v>
          </cell>
          <cell r="L98" t="str">
            <v>Abitur</v>
          </cell>
          <cell r="N98">
            <v>1</v>
          </cell>
          <cell r="O98">
            <v>0</v>
          </cell>
          <cell r="P98">
            <v>0</v>
          </cell>
          <cell r="Q98" t="str">
            <v>Ber.Ausb</v>
          </cell>
          <cell r="T98" t="str">
            <v>Bremen</v>
          </cell>
          <cell r="U98">
            <v>1</v>
          </cell>
          <cell r="V98">
            <v>0</v>
          </cell>
          <cell r="W98">
            <v>0</v>
          </cell>
          <cell r="X98">
            <v>0</v>
          </cell>
        </row>
        <row r="99">
          <cell r="D99" t="str">
            <v>männlich</v>
          </cell>
          <cell r="F99" t="str">
            <v>22-jünger</v>
          </cell>
          <cell r="G99">
            <v>1</v>
          </cell>
          <cell r="H99">
            <v>0</v>
          </cell>
          <cell r="I99">
            <v>0</v>
          </cell>
          <cell r="L99" t="str">
            <v>Abitur</v>
          </cell>
          <cell r="N99">
            <v>1</v>
          </cell>
          <cell r="O99">
            <v>0</v>
          </cell>
          <cell r="P99">
            <v>0</v>
          </cell>
          <cell r="Q99" t="str">
            <v>keine</v>
          </cell>
          <cell r="T99" t="str">
            <v>Bremen</v>
          </cell>
          <cell r="U99">
            <v>1</v>
          </cell>
          <cell r="V99">
            <v>0</v>
          </cell>
          <cell r="W99">
            <v>0</v>
          </cell>
          <cell r="X99">
            <v>0</v>
          </cell>
        </row>
        <row r="100">
          <cell r="D100" t="str">
            <v>weiblich</v>
          </cell>
          <cell r="F100" t="str">
            <v>22-jünger</v>
          </cell>
          <cell r="G100">
            <v>1</v>
          </cell>
          <cell r="H100">
            <v>0</v>
          </cell>
          <cell r="I100">
            <v>0</v>
          </cell>
          <cell r="L100" t="str">
            <v>Fachabi</v>
          </cell>
          <cell r="N100">
            <v>0</v>
          </cell>
          <cell r="O100">
            <v>1</v>
          </cell>
          <cell r="P100">
            <v>0</v>
          </cell>
          <cell r="Q100" t="str">
            <v>keine</v>
          </cell>
          <cell r="T100" t="str">
            <v>Bremen</v>
          </cell>
          <cell r="U100">
            <v>1</v>
          </cell>
          <cell r="V100">
            <v>0</v>
          </cell>
          <cell r="W100">
            <v>0</v>
          </cell>
          <cell r="X100">
            <v>0</v>
          </cell>
        </row>
        <row r="101">
          <cell r="D101" t="str">
            <v>weiblich</v>
          </cell>
          <cell r="F101" t="str">
            <v>22-jünger</v>
          </cell>
          <cell r="G101">
            <v>1</v>
          </cell>
          <cell r="H101">
            <v>0</v>
          </cell>
          <cell r="I101">
            <v>0</v>
          </cell>
          <cell r="L101" t="str">
            <v>Abitur</v>
          </cell>
          <cell r="N101">
            <v>1</v>
          </cell>
          <cell r="O101">
            <v>0</v>
          </cell>
          <cell r="P101">
            <v>0</v>
          </cell>
          <cell r="Q101" t="str">
            <v>keine</v>
          </cell>
          <cell r="T101" t="str">
            <v>sonst.</v>
          </cell>
          <cell r="U101">
            <v>0</v>
          </cell>
          <cell r="V101">
            <v>0</v>
          </cell>
          <cell r="W101">
            <v>1</v>
          </cell>
          <cell r="X101">
            <v>0</v>
          </cell>
        </row>
        <row r="102">
          <cell r="D102" t="str">
            <v>weiblich</v>
          </cell>
          <cell r="F102" t="str">
            <v>22-jünger</v>
          </cell>
          <cell r="G102">
            <v>1</v>
          </cell>
          <cell r="H102">
            <v>0</v>
          </cell>
          <cell r="I102">
            <v>0</v>
          </cell>
          <cell r="L102" t="str">
            <v>Abitur</v>
          </cell>
          <cell r="N102">
            <v>1</v>
          </cell>
          <cell r="O102">
            <v>0</v>
          </cell>
          <cell r="P102">
            <v>0</v>
          </cell>
          <cell r="Q102" t="str">
            <v>keine</v>
          </cell>
          <cell r="T102" t="str">
            <v>Bremen</v>
          </cell>
          <cell r="U102">
            <v>1</v>
          </cell>
          <cell r="V102">
            <v>0</v>
          </cell>
          <cell r="W102">
            <v>0</v>
          </cell>
          <cell r="X102">
            <v>0</v>
          </cell>
        </row>
        <row r="103">
          <cell r="D103" t="str">
            <v>männlich</v>
          </cell>
          <cell r="F103" t="str">
            <v>22-jünger</v>
          </cell>
          <cell r="G103">
            <v>1</v>
          </cell>
          <cell r="H103">
            <v>0</v>
          </cell>
          <cell r="I103">
            <v>0</v>
          </cell>
          <cell r="L103" t="str">
            <v>Abitur</v>
          </cell>
          <cell r="N103">
            <v>1</v>
          </cell>
          <cell r="O103">
            <v>0</v>
          </cell>
          <cell r="P103">
            <v>0</v>
          </cell>
          <cell r="Q103" t="str">
            <v>keine</v>
          </cell>
          <cell r="T103" t="str">
            <v>Ausland</v>
          </cell>
          <cell r="U103">
            <v>0</v>
          </cell>
          <cell r="V103">
            <v>0</v>
          </cell>
          <cell r="W103">
            <v>0</v>
          </cell>
          <cell r="X103">
            <v>1</v>
          </cell>
        </row>
        <row r="104">
          <cell r="D104" t="str">
            <v>männlich</v>
          </cell>
          <cell r="F104" t="str">
            <v>22-jünger</v>
          </cell>
          <cell r="G104">
            <v>1</v>
          </cell>
          <cell r="H104">
            <v>0</v>
          </cell>
          <cell r="I104">
            <v>0</v>
          </cell>
          <cell r="L104" t="str">
            <v>Abitur</v>
          </cell>
          <cell r="N104">
            <v>1</v>
          </cell>
          <cell r="O104">
            <v>0</v>
          </cell>
          <cell r="P104">
            <v>0</v>
          </cell>
          <cell r="Q104" t="str">
            <v>keine</v>
          </cell>
          <cell r="T104" t="str">
            <v>Bremen</v>
          </cell>
          <cell r="U104">
            <v>1</v>
          </cell>
          <cell r="V104">
            <v>0</v>
          </cell>
          <cell r="W104">
            <v>0</v>
          </cell>
          <cell r="X104">
            <v>0</v>
          </cell>
        </row>
        <row r="105">
          <cell r="D105" t="str">
            <v>weiblich</v>
          </cell>
          <cell r="F105" t="str">
            <v>23-25</v>
          </cell>
          <cell r="G105">
            <v>0</v>
          </cell>
          <cell r="H105">
            <v>1</v>
          </cell>
          <cell r="I105">
            <v>0</v>
          </cell>
          <cell r="L105" t="str">
            <v>Abitur</v>
          </cell>
          <cell r="N105">
            <v>1</v>
          </cell>
          <cell r="O105">
            <v>0</v>
          </cell>
          <cell r="P105">
            <v>0</v>
          </cell>
          <cell r="Q105" t="str">
            <v>keine</v>
          </cell>
          <cell r="T105" t="str">
            <v>NdSachs.</v>
          </cell>
          <cell r="U105">
            <v>0</v>
          </cell>
          <cell r="V105">
            <v>1</v>
          </cell>
          <cell r="W105">
            <v>0</v>
          </cell>
          <cell r="X105">
            <v>0</v>
          </cell>
        </row>
        <row r="106">
          <cell r="D106" t="str">
            <v>männlich</v>
          </cell>
          <cell r="F106" t="str">
            <v>23-25</v>
          </cell>
          <cell r="G106">
            <v>0</v>
          </cell>
          <cell r="H106">
            <v>1</v>
          </cell>
          <cell r="I106">
            <v>0</v>
          </cell>
          <cell r="L106" t="str">
            <v>Fachabi</v>
          </cell>
          <cell r="N106">
            <v>0</v>
          </cell>
          <cell r="O106">
            <v>1</v>
          </cell>
          <cell r="P106">
            <v>0</v>
          </cell>
          <cell r="Q106" t="str">
            <v>keine</v>
          </cell>
          <cell r="T106" t="str">
            <v>-</v>
          </cell>
          <cell r="U106" t="str">
            <v>-</v>
          </cell>
          <cell r="V106" t="str">
            <v>-</v>
          </cell>
          <cell r="W106" t="str">
            <v>-</v>
          </cell>
          <cell r="X106" t="str">
            <v>-</v>
          </cell>
        </row>
        <row r="107">
          <cell r="D107" t="str">
            <v>männlich</v>
          </cell>
          <cell r="F107" t="str">
            <v>-</v>
          </cell>
          <cell r="G107" t="str">
            <v>-</v>
          </cell>
          <cell r="H107" t="str">
            <v>-</v>
          </cell>
          <cell r="I107" t="str">
            <v>-</v>
          </cell>
          <cell r="L107" t="str">
            <v>Abitur</v>
          </cell>
          <cell r="N107">
            <v>1</v>
          </cell>
          <cell r="O107">
            <v>0</v>
          </cell>
          <cell r="P107">
            <v>0</v>
          </cell>
          <cell r="Q107" t="str">
            <v>keine</v>
          </cell>
          <cell r="T107" t="str">
            <v>Ausland</v>
          </cell>
          <cell r="U107">
            <v>0</v>
          </cell>
          <cell r="V107">
            <v>0</v>
          </cell>
          <cell r="W107">
            <v>0</v>
          </cell>
          <cell r="X107">
            <v>1</v>
          </cell>
        </row>
        <row r="108">
          <cell r="D108" t="str">
            <v>weiblich</v>
          </cell>
          <cell r="F108" t="str">
            <v>22-jünger</v>
          </cell>
          <cell r="G108">
            <v>1</v>
          </cell>
          <cell r="H108">
            <v>0</v>
          </cell>
          <cell r="I108">
            <v>0</v>
          </cell>
          <cell r="L108" t="str">
            <v>Abitur</v>
          </cell>
          <cell r="N108">
            <v>1</v>
          </cell>
          <cell r="O108">
            <v>0</v>
          </cell>
          <cell r="P108">
            <v>0</v>
          </cell>
          <cell r="Q108" t="str">
            <v>keine</v>
          </cell>
          <cell r="T108" t="str">
            <v>Bremen</v>
          </cell>
          <cell r="U108">
            <v>1</v>
          </cell>
          <cell r="V108">
            <v>0</v>
          </cell>
          <cell r="W108">
            <v>0</v>
          </cell>
          <cell r="X108">
            <v>0</v>
          </cell>
        </row>
        <row r="109">
          <cell r="D109" t="str">
            <v>männlich</v>
          </cell>
          <cell r="F109" t="str">
            <v>22-jünger</v>
          </cell>
          <cell r="G109">
            <v>1</v>
          </cell>
          <cell r="H109">
            <v>0</v>
          </cell>
          <cell r="I109">
            <v>0</v>
          </cell>
          <cell r="L109" t="str">
            <v>Abitur</v>
          </cell>
          <cell r="N109">
            <v>1</v>
          </cell>
          <cell r="O109">
            <v>0</v>
          </cell>
          <cell r="P109">
            <v>0</v>
          </cell>
          <cell r="Q109" t="str">
            <v>keine</v>
          </cell>
          <cell r="T109" t="str">
            <v>NdSachs.</v>
          </cell>
          <cell r="U109">
            <v>0</v>
          </cell>
          <cell r="V109">
            <v>1</v>
          </cell>
          <cell r="W109">
            <v>0</v>
          </cell>
          <cell r="X109">
            <v>0</v>
          </cell>
        </row>
        <row r="110">
          <cell r="D110" t="str">
            <v>männlich</v>
          </cell>
          <cell r="F110" t="str">
            <v>22-jünger</v>
          </cell>
          <cell r="G110">
            <v>1</v>
          </cell>
          <cell r="H110">
            <v>0</v>
          </cell>
          <cell r="I110">
            <v>0</v>
          </cell>
          <cell r="L110" t="str">
            <v>Abitur</v>
          </cell>
          <cell r="N110">
            <v>1</v>
          </cell>
          <cell r="O110">
            <v>0</v>
          </cell>
          <cell r="P110">
            <v>0</v>
          </cell>
          <cell r="Q110" t="str">
            <v>keine</v>
          </cell>
          <cell r="T110" t="str">
            <v>Ausland</v>
          </cell>
          <cell r="U110">
            <v>0</v>
          </cell>
          <cell r="V110">
            <v>0</v>
          </cell>
          <cell r="W110">
            <v>0</v>
          </cell>
          <cell r="X110">
            <v>1</v>
          </cell>
        </row>
        <row r="111">
          <cell r="D111" t="str">
            <v>männlich</v>
          </cell>
          <cell r="F111" t="str">
            <v>22-jünger</v>
          </cell>
          <cell r="G111">
            <v>1</v>
          </cell>
          <cell r="H111">
            <v>0</v>
          </cell>
          <cell r="I111">
            <v>0</v>
          </cell>
          <cell r="L111" t="str">
            <v>Abitur</v>
          </cell>
          <cell r="N111">
            <v>1</v>
          </cell>
          <cell r="O111">
            <v>0</v>
          </cell>
          <cell r="P111">
            <v>0</v>
          </cell>
          <cell r="Q111" t="str">
            <v>keine</v>
          </cell>
          <cell r="T111" t="str">
            <v>NdSachs.</v>
          </cell>
          <cell r="U111">
            <v>0</v>
          </cell>
          <cell r="V111">
            <v>1</v>
          </cell>
          <cell r="W111">
            <v>0</v>
          </cell>
          <cell r="X111">
            <v>0</v>
          </cell>
        </row>
        <row r="112">
          <cell r="D112" t="str">
            <v>männlich</v>
          </cell>
          <cell r="F112" t="str">
            <v>22-jünger</v>
          </cell>
          <cell r="G112">
            <v>1</v>
          </cell>
          <cell r="H112">
            <v>0</v>
          </cell>
          <cell r="I112">
            <v>0</v>
          </cell>
          <cell r="L112" t="str">
            <v>Fachabi</v>
          </cell>
          <cell r="N112">
            <v>0</v>
          </cell>
          <cell r="O112">
            <v>1</v>
          </cell>
          <cell r="P112">
            <v>0</v>
          </cell>
          <cell r="Q112" t="str">
            <v>keine</v>
          </cell>
          <cell r="T112" t="str">
            <v>Ausland</v>
          </cell>
          <cell r="U112">
            <v>0</v>
          </cell>
          <cell r="V112">
            <v>0</v>
          </cell>
          <cell r="W112">
            <v>0</v>
          </cell>
          <cell r="X112">
            <v>1</v>
          </cell>
        </row>
        <row r="113">
          <cell r="D113" t="str">
            <v>weiblich</v>
          </cell>
          <cell r="F113" t="str">
            <v>22-jünger</v>
          </cell>
          <cell r="G113">
            <v>1</v>
          </cell>
          <cell r="H113">
            <v>0</v>
          </cell>
          <cell r="I113">
            <v>0</v>
          </cell>
          <cell r="L113" t="str">
            <v>Abitur</v>
          </cell>
          <cell r="N113">
            <v>1</v>
          </cell>
          <cell r="O113">
            <v>0</v>
          </cell>
          <cell r="P113">
            <v>0</v>
          </cell>
          <cell r="Q113" t="str">
            <v>keine</v>
          </cell>
          <cell r="T113" t="str">
            <v>NdSachs.</v>
          </cell>
          <cell r="U113">
            <v>0</v>
          </cell>
          <cell r="V113">
            <v>1</v>
          </cell>
          <cell r="W113">
            <v>0</v>
          </cell>
          <cell r="X113">
            <v>0</v>
          </cell>
        </row>
        <row r="114">
          <cell r="D114" t="str">
            <v>männlich</v>
          </cell>
          <cell r="F114" t="str">
            <v>22-jünger</v>
          </cell>
          <cell r="G114">
            <v>1</v>
          </cell>
          <cell r="H114">
            <v>0</v>
          </cell>
          <cell r="I114">
            <v>0</v>
          </cell>
          <cell r="L114" t="str">
            <v>Abitur</v>
          </cell>
          <cell r="N114">
            <v>1</v>
          </cell>
          <cell r="O114">
            <v>0</v>
          </cell>
          <cell r="P114">
            <v>0</v>
          </cell>
          <cell r="Q114" t="str">
            <v>Ber.Ausb</v>
          </cell>
          <cell r="T114" t="str">
            <v>sonst.</v>
          </cell>
          <cell r="U114">
            <v>0</v>
          </cell>
          <cell r="V114">
            <v>0</v>
          </cell>
          <cell r="W114">
            <v>1</v>
          </cell>
          <cell r="X114">
            <v>0</v>
          </cell>
        </row>
        <row r="115">
          <cell r="D115" t="str">
            <v>weiblich</v>
          </cell>
          <cell r="F115" t="str">
            <v>22-jünger</v>
          </cell>
          <cell r="G115">
            <v>1</v>
          </cell>
          <cell r="H115">
            <v>0</v>
          </cell>
          <cell r="I115">
            <v>0</v>
          </cell>
          <cell r="L115" t="str">
            <v>Abitur</v>
          </cell>
          <cell r="N115">
            <v>1</v>
          </cell>
          <cell r="O115">
            <v>0</v>
          </cell>
          <cell r="P115">
            <v>0</v>
          </cell>
          <cell r="Q115" t="str">
            <v>keine</v>
          </cell>
          <cell r="T115" t="str">
            <v>sonst.</v>
          </cell>
          <cell r="U115">
            <v>0</v>
          </cell>
          <cell r="V115">
            <v>0</v>
          </cell>
          <cell r="W115">
            <v>1</v>
          </cell>
          <cell r="X115">
            <v>0</v>
          </cell>
        </row>
        <row r="116">
          <cell r="D116" t="str">
            <v>männlich</v>
          </cell>
          <cell r="F116" t="str">
            <v>26++</v>
          </cell>
          <cell r="G116">
            <v>0</v>
          </cell>
          <cell r="H116">
            <v>0</v>
          </cell>
          <cell r="I116">
            <v>1</v>
          </cell>
          <cell r="L116" t="str">
            <v>Fachabi</v>
          </cell>
          <cell r="N116">
            <v>0</v>
          </cell>
          <cell r="O116">
            <v>1</v>
          </cell>
          <cell r="P116">
            <v>0</v>
          </cell>
          <cell r="Q116" t="str">
            <v>Ber.Ausb</v>
          </cell>
          <cell r="T116" t="str">
            <v>sonst.</v>
          </cell>
          <cell r="U116">
            <v>0</v>
          </cell>
          <cell r="V116">
            <v>0</v>
          </cell>
          <cell r="W116">
            <v>1</v>
          </cell>
          <cell r="X116">
            <v>0</v>
          </cell>
        </row>
        <row r="117">
          <cell r="D117" t="str">
            <v>weiblich</v>
          </cell>
          <cell r="F117" t="str">
            <v>23-25</v>
          </cell>
          <cell r="G117">
            <v>0</v>
          </cell>
          <cell r="H117">
            <v>1</v>
          </cell>
          <cell r="I117">
            <v>0</v>
          </cell>
          <cell r="L117" t="str">
            <v>Fachabi</v>
          </cell>
          <cell r="N117">
            <v>0</v>
          </cell>
          <cell r="O117">
            <v>1</v>
          </cell>
          <cell r="P117">
            <v>0</v>
          </cell>
          <cell r="Q117" t="str">
            <v>Ber.Ausb</v>
          </cell>
          <cell r="T117" t="str">
            <v>Ausland</v>
          </cell>
          <cell r="U117">
            <v>0</v>
          </cell>
          <cell r="V117">
            <v>0</v>
          </cell>
          <cell r="W117">
            <v>0</v>
          </cell>
          <cell r="X117">
            <v>1</v>
          </cell>
        </row>
        <row r="118">
          <cell r="D118" t="str">
            <v>weiblich</v>
          </cell>
          <cell r="F118" t="str">
            <v>22-jünger</v>
          </cell>
          <cell r="G118">
            <v>1</v>
          </cell>
          <cell r="H118">
            <v>0</v>
          </cell>
          <cell r="I118">
            <v>0</v>
          </cell>
          <cell r="L118" t="str">
            <v>Fachabi</v>
          </cell>
          <cell r="N118">
            <v>0</v>
          </cell>
          <cell r="O118">
            <v>1</v>
          </cell>
          <cell r="P118">
            <v>0</v>
          </cell>
          <cell r="Q118" t="str">
            <v>Ber.Ausb</v>
          </cell>
          <cell r="T118" t="str">
            <v>sonst.</v>
          </cell>
          <cell r="U118">
            <v>0</v>
          </cell>
          <cell r="V118">
            <v>0</v>
          </cell>
          <cell r="W118">
            <v>1</v>
          </cell>
          <cell r="X118">
            <v>0</v>
          </cell>
        </row>
        <row r="119">
          <cell r="D119" t="str">
            <v>weiblich</v>
          </cell>
          <cell r="F119" t="str">
            <v>23-25</v>
          </cell>
          <cell r="G119">
            <v>0</v>
          </cell>
          <cell r="H119">
            <v>1</v>
          </cell>
          <cell r="I119">
            <v>0</v>
          </cell>
          <cell r="L119" t="str">
            <v>Fachabi</v>
          </cell>
          <cell r="N119">
            <v>0</v>
          </cell>
          <cell r="O119">
            <v>1</v>
          </cell>
          <cell r="P119">
            <v>0</v>
          </cell>
          <cell r="Q119" t="str">
            <v>Ber.Ausb</v>
          </cell>
          <cell r="T119" t="str">
            <v>Bremen</v>
          </cell>
          <cell r="U119">
            <v>1</v>
          </cell>
          <cell r="V119">
            <v>0</v>
          </cell>
          <cell r="W119">
            <v>0</v>
          </cell>
          <cell r="X119">
            <v>0</v>
          </cell>
        </row>
        <row r="120">
          <cell r="D120" t="str">
            <v>weiblich</v>
          </cell>
          <cell r="F120" t="str">
            <v>26++</v>
          </cell>
          <cell r="G120">
            <v>0</v>
          </cell>
          <cell r="H120">
            <v>0</v>
          </cell>
          <cell r="I120">
            <v>1</v>
          </cell>
          <cell r="L120" t="str">
            <v>Abitur</v>
          </cell>
          <cell r="N120">
            <v>1</v>
          </cell>
          <cell r="O120">
            <v>0</v>
          </cell>
          <cell r="P120">
            <v>0</v>
          </cell>
          <cell r="Q120" t="str">
            <v>Ber.Ausb</v>
          </cell>
          <cell r="T120" t="str">
            <v>sonst.</v>
          </cell>
          <cell r="U120">
            <v>0</v>
          </cell>
          <cell r="V120">
            <v>0</v>
          </cell>
          <cell r="W120">
            <v>1</v>
          </cell>
          <cell r="X120">
            <v>0</v>
          </cell>
        </row>
        <row r="121">
          <cell r="D121" t="str">
            <v>weiblich</v>
          </cell>
          <cell r="F121" t="str">
            <v>22-jünger</v>
          </cell>
          <cell r="G121">
            <v>1</v>
          </cell>
          <cell r="H121">
            <v>0</v>
          </cell>
          <cell r="I121">
            <v>0</v>
          </cell>
          <cell r="L121" t="str">
            <v>Abitur</v>
          </cell>
          <cell r="N121">
            <v>1</v>
          </cell>
          <cell r="O121">
            <v>0</v>
          </cell>
          <cell r="P121">
            <v>0</v>
          </cell>
          <cell r="Q121" t="str">
            <v>Ber.Ausb</v>
          </cell>
          <cell r="T121" t="str">
            <v>NdSachs.</v>
          </cell>
          <cell r="U121">
            <v>0</v>
          </cell>
          <cell r="V121">
            <v>1</v>
          </cell>
          <cell r="W121">
            <v>0</v>
          </cell>
          <cell r="X121">
            <v>0</v>
          </cell>
        </row>
        <row r="122">
          <cell r="D122" t="str">
            <v>weiblich</v>
          </cell>
          <cell r="F122" t="str">
            <v>23-25</v>
          </cell>
          <cell r="G122">
            <v>0</v>
          </cell>
          <cell r="H122">
            <v>1</v>
          </cell>
          <cell r="I122">
            <v>0</v>
          </cell>
          <cell r="L122" t="str">
            <v>sonst.</v>
          </cell>
          <cell r="N122">
            <v>0</v>
          </cell>
          <cell r="O122">
            <v>0</v>
          </cell>
          <cell r="P122">
            <v>1</v>
          </cell>
          <cell r="Q122" t="str">
            <v>Ber.Ausb</v>
          </cell>
          <cell r="T122" t="str">
            <v>sonst.</v>
          </cell>
          <cell r="U122">
            <v>0</v>
          </cell>
          <cell r="V122">
            <v>0</v>
          </cell>
          <cell r="W122">
            <v>1</v>
          </cell>
          <cell r="X122">
            <v>0</v>
          </cell>
        </row>
        <row r="123">
          <cell r="D123" t="str">
            <v>weiblich</v>
          </cell>
          <cell r="F123" t="str">
            <v>22-jünger</v>
          </cell>
          <cell r="G123">
            <v>1</v>
          </cell>
          <cell r="H123">
            <v>0</v>
          </cell>
          <cell r="I123">
            <v>0</v>
          </cell>
          <cell r="L123" t="str">
            <v>Abitur</v>
          </cell>
          <cell r="N123">
            <v>1</v>
          </cell>
          <cell r="O123">
            <v>0</v>
          </cell>
          <cell r="P123">
            <v>0</v>
          </cell>
          <cell r="Q123" t="str">
            <v>keine</v>
          </cell>
          <cell r="T123" t="str">
            <v>NdSachs.</v>
          </cell>
          <cell r="U123">
            <v>0</v>
          </cell>
          <cell r="V123">
            <v>1</v>
          </cell>
          <cell r="W123">
            <v>0</v>
          </cell>
          <cell r="X123">
            <v>0</v>
          </cell>
        </row>
        <row r="124">
          <cell r="D124" t="str">
            <v>männlich</v>
          </cell>
          <cell r="F124" t="str">
            <v>22-jünger</v>
          </cell>
          <cell r="G124">
            <v>1</v>
          </cell>
          <cell r="H124">
            <v>0</v>
          </cell>
          <cell r="I124">
            <v>0</v>
          </cell>
          <cell r="L124" t="str">
            <v>Fachabi</v>
          </cell>
          <cell r="N124">
            <v>0</v>
          </cell>
          <cell r="O124">
            <v>1</v>
          </cell>
          <cell r="P124">
            <v>0</v>
          </cell>
          <cell r="Q124" t="str">
            <v>keine</v>
          </cell>
          <cell r="T124" t="str">
            <v>sonst.</v>
          </cell>
          <cell r="U124">
            <v>0</v>
          </cell>
          <cell r="V124">
            <v>0</v>
          </cell>
          <cell r="W124">
            <v>1</v>
          </cell>
          <cell r="X124">
            <v>0</v>
          </cell>
        </row>
        <row r="125">
          <cell r="D125" t="str">
            <v>weiblich</v>
          </cell>
          <cell r="F125" t="str">
            <v>23-25</v>
          </cell>
          <cell r="G125">
            <v>0</v>
          </cell>
          <cell r="H125">
            <v>1</v>
          </cell>
          <cell r="I125">
            <v>0</v>
          </cell>
          <cell r="L125" t="str">
            <v>Fachabi</v>
          </cell>
          <cell r="N125">
            <v>0</v>
          </cell>
          <cell r="O125">
            <v>1</v>
          </cell>
          <cell r="P125">
            <v>0</v>
          </cell>
          <cell r="Q125" t="str">
            <v>Ber.Ausb</v>
          </cell>
          <cell r="T125" t="str">
            <v>NdSachs.</v>
          </cell>
          <cell r="U125">
            <v>0</v>
          </cell>
          <cell r="V125">
            <v>1</v>
          </cell>
          <cell r="W125">
            <v>0</v>
          </cell>
          <cell r="X125">
            <v>0</v>
          </cell>
        </row>
        <row r="126">
          <cell r="D126" t="str">
            <v>weiblich</v>
          </cell>
          <cell r="F126" t="str">
            <v>22-jünger</v>
          </cell>
          <cell r="G126">
            <v>1</v>
          </cell>
          <cell r="H126">
            <v>0</v>
          </cell>
          <cell r="I126">
            <v>0</v>
          </cell>
          <cell r="L126" t="str">
            <v>sonst.</v>
          </cell>
          <cell r="N126">
            <v>0</v>
          </cell>
          <cell r="O126">
            <v>0</v>
          </cell>
          <cell r="P126">
            <v>1</v>
          </cell>
          <cell r="Q126" t="str">
            <v>keine</v>
          </cell>
          <cell r="T126" t="str">
            <v>NdSachs.</v>
          </cell>
          <cell r="U126">
            <v>0</v>
          </cell>
          <cell r="V126">
            <v>1</v>
          </cell>
          <cell r="W126">
            <v>0</v>
          </cell>
          <cell r="X126">
            <v>0</v>
          </cell>
        </row>
        <row r="127">
          <cell r="D127" t="str">
            <v>weiblich</v>
          </cell>
          <cell r="F127" t="str">
            <v>22-jünger</v>
          </cell>
          <cell r="G127">
            <v>1</v>
          </cell>
          <cell r="H127">
            <v>0</v>
          </cell>
          <cell r="I127">
            <v>0</v>
          </cell>
          <cell r="L127" t="str">
            <v>Abitur</v>
          </cell>
          <cell r="N127">
            <v>1</v>
          </cell>
          <cell r="O127">
            <v>0</v>
          </cell>
          <cell r="P127">
            <v>0</v>
          </cell>
          <cell r="Q127" t="str">
            <v>keine</v>
          </cell>
          <cell r="T127" t="str">
            <v>Bremen</v>
          </cell>
          <cell r="U127">
            <v>1</v>
          </cell>
          <cell r="V127">
            <v>0</v>
          </cell>
          <cell r="W127">
            <v>0</v>
          </cell>
          <cell r="X127">
            <v>0</v>
          </cell>
        </row>
        <row r="128">
          <cell r="D128" t="str">
            <v>weiblich</v>
          </cell>
          <cell r="F128" t="str">
            <v>22-jünger</v>
          </cell>
          <cell r="G128">
            <v>1</v>
          </cell>
          <cell r="H128">
            <v>0</v>
          </cell>
          <cell r="I128">
            <v>0</v>
          </cell>
          <cell r="L128" t="str">
            <v>Abitur</v>
          </cell>
          <cell r="N128">
            <v>1</v>
          </cell>
          <cell r="O128">
            <v>0</v>
          </cell>
          <cell r="P128">
            <v>0</v>
          </cell>
          <cell r="Q128" t="str">
            <v>Ber.Ausb</v>
          </cell>
          <cell r="T128" t="str">
            <v>NdSachs.</v>
          </cell>
          <cell r="U128">
            <v>0</v>
          </cell>
          <cell r="V128">
            <v>1</v>
          </cell>
          <cell r="W128">
            <v>0</v>
          </cell>
          <cell r="X128">
            <v>0</v>
          </cell>
        </row>
        <row r="129">
          <cell r="D129" t="str">
            <v>weiblich</v>
          </cell>
          <cell r="F129" t="str">
            <v>22-jünger</v>
          </cell>
          <cell r="G129">
            <v>1</v>
          </cell>
          <cell r="H129">
            <v>0</v>
          </cell>
          <cell r="I129">
            <v>0</v>
          </cell>
          <cell r="L129" t="str">
            <v>Abitur</v>
          </cell>
          <cell r="N129">
            <v>1</v>
          </cell>
          <cell r="O129">
            <v>0</v>
          </cell>
          <cell r="P129">
            <v>0</v>
          </cell>
          <cell r="Q129" t="str">
            <v>keine</v>
          </cell>
          <cell r="T129" t="str">
            <v>NdSachs.</v>
          </cell>
          <cell r="U129">
            <v>0</v>
          </cell>
          <cell r="V129">
            <v>1</v>
          </cell>
          <cell r="W129">
            <v>0</v>
          </cell>
          <cell r="X129">
            <v>0</v>
          </cell>
        </row>
        <row r="130">
          <cell r="D130" t="str">
            <v>männlich</v>
          </cell>
          <cell r="F130" t="str">
            <v>22-jünger</v>
          </cell>
          <cell r="G130">
            <v>1</v>
          </cell>
          <cell r="H130">
            <v>0</v>
          </cell>
          <cell r="I130">
            <v>0</v>
          </cell>
          <cell r="L130" t="str">
            <v>Fachabi</v>
          </cell>
          <cell r="N130">
            <v>0</v>
          </cell>
          <cell r="O130">
            <v>1</v>
          </cell>
          <cell r="P130">
            <v>0</v>
          </cell>
          <cell r="Q130" t="str">
            <v>Ber.Ausb</v>
          </cell>
          <cell r="T130" t="str">
            <v>Bremen</v>
          </cell>
          <cell r="U130">
            <v>1</v>
          </cell>
          <cell r="V130">
            <v>0</v>
          </cell>
          <cell r="W130">
            <v>0</v>
          </cell>
          <cell r="X130">
            <v>0</v>
          </cell>
        </row>
        <row r="131">
          <cell r="D131" t="str">
            <v>männlich</v>
          </cell>
          <cell r="F131" t="str">
            <v>22-jünger</v>
          </cell>
          <cell r="G131">
            <v>1</v>
          </cell>
          <cell r="H131">
            <v>0</v>
          </cell>
          <cell r="I131">
            <v>0</v>
          </cell>
          <cell r="L131" t="str">
            <v>Abitur</v>
          </cell>
          <cell r="N131">
            <v>1</v>
          </cell>
          <cell r="O131">
            <v>0</v>
          </cell>
          <cell r="P131">
            <v>0</v>
          </cell>
          <cell r="Q131" t="str">
            <v>keine</v>
          </cell>
          <cell r="T131" t="str">
            <v>Bremen</v>
          </cell>
          <cell r="U131">
            <v>1</v>
          </cell>
          <cell r="V131">
            <v>0</v>
          </cell>
          <cell r="W131">
            <v>0</v>
          </cell>
          <cell r="X131">
            <v>0</v>
          </cell>
        </row>
        <row r="132">
          <cell r="D132" t="str">
            <v>weiblich</v>
          </cell>
          <cell r="F132" t="str">
            <v>23-25</v>
          </cell>
          <cell r="G132">
            <v>0</v>
          </cell>
          <cell r="H132">
            <v>1</v>
          </cell>
          <cell r="I132">
            <v>0</v>
          </cell>
          <cell r="L132" t="str">
            <v>sonst.</v>
          </cell>
          <cell r="N132">
            <v>0</v>
          </cell>
          <cell r="O132">
            <v>0</v>
          </cell>
          <cell r="P132">
            <v>1</v>
          </cell>
          <cell r="Q132" t="str">
            <v>keine</v>
          </cell>
          <cell r="T132" t="str">
            <v>Ausland</v>
          </cell>
          <cell r="U132">
            <v>0</v>
          </cell>
          <cell r="V132">
            <v>0</v>
          </cell>
          <cell r="W132">
            <v>0</v>
          </cell>
          <cell r="X132">
            <v>1</v>
          </cell>
        </row>
        <row r="133">
          <cell r="D133" t="str">
            <v>weiblich</v>
          </cell>
          <cell r="F133" t="str">
            <v>23-25</v>
          </cell>
          <cell r="G133">
            <v>0</v>
          </cell>
          <cell r="H133">
            <v>1</v>
          </cell>
          <cell r="I133">
            <v>0</v>
          </cell>
          <cell r="L133" t="str">
            <v>Abitur</v>
          </cell>
          <cell r="N133">
            <v>1</v>
          </cell>
          <cell r="O133">
            <v>0</v>
          </cell>
          <cell r="P133">
            <v>0</v>
          </cell>
          <cell r="Q133" t="str">
            <v>keine</v>
          </cell>
          <cell r="T133" t="str">
            <v>Bremen</v>
          </cell>
          <cell r="U133">
            <v>1</v>
          </cell>
          <cell r="V133">
            <v>0</v>
          </cell>
          <cell r="W133">
            <v>0</v>
          </cell>
          <cell r="X133">
            <v>0</v>
          </cell>
        </row>
        <row r="134">
          <cell r="D134" t="str">
            <v>weiblich</v>
          </cell>
          <cell r="F134" t="str">
            <v>22-jünger</v>
          </cell>
          <cell r="G134">
            <v>1</v>
          </cell>
          <cell r="H134">
            <v>0</v>
          </cell>
          <cell r="I134">
            <v>0</v>
          </cell>
          <cell r="L134" t="str">
            <v>Abitur</v>
          </cell>
          <cell r="N134">
            <v>1</v>
          </cell>
          <cell r="O134">
            <v>0</v>
          </cell>
          <cell r="P134">
            <v>0</v>
          </cell>
          <cell r="Q134" t="str">
            <v>keine</v>
          </cell>
          <cell r="T134" t="str">
            <v>NdSachs.</v>
          </cell>
          <cell r="U134">
            <v>0</v>
          </cell>
          <cell r="V134">
            <v>1</v>
          </cell>
          <cell r="W134">
            <v>0</v>
          </cell>
          <cell r="X134">
            <v>0</v>
          </cell>
        </row>
        <row r="135">
          <cell r="D135" t="str">
            <v>weiblich</v>
          </cell>
          <cell r="F135" t="str">
            <v>22-jünger</v>
          </cell>
          <cell r="G135">
            <v>1</v>
          </cell>
          <cell r="H135">
            <v>0</v>
          </cell>
          <cell r="I135">
            <v>0</v>
          </cell>
          <cell r="L135" t="str">
            <v>Abitur</v>
          </cell>
          <cell r="N135">
            <v>1</v>
          </cell>
          <cell r="O135">
            <v>0</v>
          </cell>
          <cell r="P135">
            <v>0</v>
          </cell>
          <cell r="Q135" t="str">
            <v>keine</v>
          </cell>
          <cell r="T135" t="str">
            <v>NdSachs.</v>
          </cell>
          <cell r="U135">
            <v>0</v>
          </cell>
          <cell r="V135">
            <v>1</v>
          </cell>
          <cell r="W135">
            <v>0</v>
          </cell>
          <cell r="X135">
            <v>0</v>
          </cell>
        </row>
        <row r="136">
          <cell r="D136" t="str">
            <v>weiblich</v>
          </cell>
          <cell r="F136" t="str">
            <v>22-jünger</v>
          </cell>
          <cell r="G136">
            <v>1</v>
          </cell>
          <cell r="H136">
            <v>0</v>
          </cell>
          <cell r="I136">
            <v>0</v>
          </cell>
          <cell r="L136" t="str">
            <v>Fachabi</v>
          </cell>
          <cell r="N136">
            <v>0</v>
          </cell>
          <cell r="O136">
            <v>1</v>
          </cell>
          <cell r="P136">
            <v>0</v>
          </cell>
          <cell r="Q136" t="str">
            <v>Ber.Ausb</v>
          </cell>
          <cell r="T136" t="str">
            <v>sonst.</v>
          </cell>
          <cell r="U136">
            <v>0</v>
          </cell>
          <cell r="V136">
            <v>0</v>
          </cell>
          <cell r="W136">
            <v>1</v>
          </cell>
          <cell r="X136">
            <v>0</v>
          </cell>
        </row>
        <row r="137">
          <cell r="D137" t="str">
            <v>weiblich</v>
          </cell>
          <cell r="F137" t="str">
            <v>22-jünger</v>
          </cell>
          <cell r="G137">
            <v>1</v>
          </cell>
          <cell r="H137">
            <v>0</v>
          </cell>
          <cell r="I137">
            <v>0</v>
          </cell>
          <cell r="L137" t="str">
            <v>Abitur</v>
          </cell>
          <cell r="N137">
            <v>1</v>
          </cell>
          <cell r="O137">
            <v>0</v>
          </cell>
          <cell r="P137">
            <v>0</v>
          </cell>
          <cell r="Q137" t="str">
            <v>keine</v>
          </cell>
          <cell r="T137" t="str">
            <v>Ausland</v>
          </cell>
          <cell r="U137">
            <v>0</v>
          </cell>
          <cell r="V137">
            <v>0</v>
          </cell>
          <cell r="W137">
            <v>0</v>
          </cell>
          <cell r="X137">
            <v>1</v>
          </cell>
        </row>
        <row r="138">
          <cell r="D138" t="str">
            <v>weiblich</v>
          </cell>
          <cell r="F138" t="str">
            <v>22-jünger</v>
          </cell>
          <cell r="G138">
            <v>1</v>
          </cell>
          <cell r="H138">
            <v>0</v>
          </cell>
          <cell r="I138">
            <v>0</v>
          </cell>
          <cell r="L138" t="str">
            <v>Abitur</v>
          </cell>
          <cell r="N138">
            <v>1</v>
          </cell>
          <cell r="O138">
            <v>0</v>
          </cell>
          <cell r="P138">
            <v>0</v>
          </cell>
          <cell r="Q138" t="str">
            <v>Ber.Ausb</v>
          </cell>
          <cell r="T138" t="str">
            <v>NdSachs.</v>
          </cell>
          <cell r="U138">
            <v>0</v>
          </cell>
          <cell r="V138">
            <v>1</v>
          </cell>
          <cell r="W138">
            <v>0</v>
          </cell>
          <cell r="X138">
            <v>0</v>
          </cell>
        </row>
        <row r="139">
          <cell r="D139" t="str">
            <v>weiblich</v>
          </cell>
          <cell r="F139" t="str">
            <v>22-jünger</v>
          </cell>
          <cell r="G139">
            <v>1</v>
          </cell>
          <cell r="H139">
            <v>0</v>
          </cell>
          <cell r="I139">
            <v>0</v>
          </cell>
          <cell r="L139" t="str">
            <v>Abitur</v>
          </cell>
          <cell r="N139">
            <v>1</v>
          </cell>
          <cell r="O139">
            <v>0</v>
          </cell>
          <cell r="P139">
            <v>0</v>
          </cell>
          <cell r="Q139" t="str">
            <v>Ber.Ausb</v>
          </cell>
          <cell r="T139" t="str">
            <v>Ausland</v>
          </cell>
          <cell r="U139">
            <v>0</v>
          </cell>
          <cell r="V139">
            <v>0</v>
          </cell>
          <cell r="W139">
            <v>0</v>
          </cell>
          <cell r="X139">
            <v>1</v>
          </cell>
        </row>
        <row r="140">
          <cell r="D140" t="str">
            <v>männlich</v>
          </cell>
          <cell r="F140" t="str">
            <v>22-jünger</v>
          </cell>
          <cell r="G140">
            <v>1</v>
          </cell>
          <cell r="H140">
            <v>0</v>
          </cell>
          <cell r="I140">
            <v>0</v>
          </cell>
          <cell r="L140" t="str">
            <v>Abitur</v>
          </cell>
          <cell r="N140">
            <v>1</v>
          </cell>
          <cell r="O140">
            <v>0</v>
          </cell>
          <cell r="P140">
            <v>0</v>
          </cell>
          <cell r="Q140" t="str">
            <v>keine</v>
          </cell>
          <cell r="T140" t="str">
            <v>Bremen</v>
          </cell>
          <cell r="U140">
            <v>1</v>
          </cell>
          <cell r="V140">
            <v>0</v>
          </cell>
          <cell r="W140">
            <v>0</v>
          </cell>
          <cell r="X140">
            <v>0</v>
          </cell>
        </row>
        <row r="141">
          <cell r="D141" t="str">
            <v>männlich</v>
          </cell>
          <cell r="F141" t="str">
            <v>26++</v>
          </cell>
          <cell r="G141">
            <v>0</v>
          </cell>
          <cell r="H141">
            <v>0</v>
          </cell>
          <cell r="I141">
            <v>1</v>
          </cell>
          <cell r="L141" t="str">
            <v>Fachabi</v>
          </cell>
          <cell r="N141">
            <v>0</v>
          </cell>
          <cell r="O141">
            <v>1</v>
          </cell>
          <cell r="P141">
            <v>0</v>
          </cell>
          <cell r="Q141" t="str">
            <v>Ber.Ausb</v>
          </cell>
          <cell r="T141" t="str">
            <v>Bremen</v>
          </cell>
          <cell r="U141">
            <v>1</v>
          </cell>
          <cell r="V141">
            <v>0</v>
          </cell>
          <cell r="W141">
            <v>0</v>
          </cell>
          <cell r="X141">
            <v>0</v>
          </cell>
        </row>
        <row r="142">
          <cell r="D142" t="str">
            <v>männlich</v>
          </cell>
          <cell r="F142" t="str">
            <v>22-jünger</v>
          </cell>
          <cell r="G142">
            <v>1</v>
          </cell>
          <cell r="H142">
            <v>0</v>
          </cell>
          <cell r="I142">
            <v>0</v>
          </cell>
          <cell r="L142" t="str">
            <v>Abitur</v>
          </cell>
          <cell r="N142">
            <v>1</v>
          </cell>
          <cell r="O142">
            <v>0</v>
          </cell>
          <cell r="P142">
            <v>0</v>
          </cell>
          <cell r="Q142" t="str">
            <v>keine</v>
          </cell>
          <cell r="T142" t="str">
            <v>sonst.</v>
          </cell>
          <cell r="U142">
            <v>0</v>
          </cell>
          <cell r="V142">
            <v>0</v>
          </cell>
          <cell r="W142">
            <v>1</v>
          </cell>
          <cell r="X142">
            <v>0</v>
          </cell>
        </row>
        <row r="143">
          <cell r="D143" t="str">
            <v>männlich</v>
          </cell>
          <cell r="F143" t="str">
            <v>22-jünger</v>
          </cell>
          <cell r="G143">
            <v>1</v>
          </cell>
          <cell r="H143">
            <v>0</v>
          </cell>
          <cell r="I143">
            <v>0</v>
          </cell>
          <cell r="L143" t="str">
            <v>Fachabi</v>
          </cell>
          <cell r="N143">
            <v>0</v>
          </cell>
          <cell r="O143">
            <v>1</v>
          </cell>
          <cell r="P143">
            <v>0</v>
          </cell>
          <cell r="Q143" t="str">
            <v>Ber.Ausb</v>
          </cell>
          <cell r="T143" t="str">
            <v>Bremen</v>
          </cell>
          <cell r="U143">
            <v>1</v>
          </cell>
          <cell r="V143">
            <v>0</v>
          </cell>
          <cell r="W143">
            <v>0</v>
          </cell>
          <cell r="X143">
            <v>0</v>
          </cell>
        </row>
        <row r="144">
          <cell r="D144" t="str">
            <v>weiblich</v>
          </cell>
          <cell r="F144" t="str">
            <v>22-jünger</v>
          </cell>
          <cell r="G144">
            <v>1</v>
          </cell>
          <cell r="H144">
            <v>0</v>
          </cell>
          <cell r="I144">
            <v>0</v>
          </cell>
          <cell r="L144" t="str">
            <v>Abitur</v>
          </cell>
          <cell r="N144">
            <v>1</v>
          </cell>
          <cell r="O144">
            <v>0</v>
          </cell>
          <cell r="P144">
            <v>0</v>
          </cell>
          <cell r="Q144" t="str">
            <v>keine</v>
          </cell>
          <cell r="T144" t="str">
            <v>Bremen</v>
          </cell>
          <cell r="U144">
            <v>1</v>
          </cell>
          <cell r="V144">
            <v>0</v>
          </cell>
          <cell r="W144">
            <v>0</v>
          </cell>
          <cell r="X144">
            <v>0</v>
          </cell>
        </row>
        <row r="145">
          <cell r="D145" t="str">
            <v>männlich</v>
          </cell>
          <cell r="F145" t="str">
            <v>22-jünger</v>
          </cell>
          <cell r="G145">
            <v>1</v>
          </cell>
          <cell r="H145">
            <v>0</v>
          </cell>
          <cell r="I145">
            <v>0</v>
          </cell>
          <cell r="L145" t="str">
            <v>Abitur</v>
          </cell>
          <cell r="N145">
            <v>1</v>
          </cell>
          <cell r="O145">
            <v>0</v>
          </cell>
          <cell r="P145">
            <v>0</v>
          </cell>
          <cell r="Q145" t="str">
            <v>keine</v>
          </cell>
          <cell r="T145" t="str">
            <v>Bremen</v>
          </cell>
          <cell r="U145">
            <v>1</v>
          </cell>
          <cell r="V145">
            <v>0</v>
          </cell>
          <cell r="W145">
            <v>0</v>
          </cell>
          <cell r="X145">
            <v>0</v>
          </cell>
        </row>
        <row r="146">
          <cell r="D146" t="str">
            <v>männlich</v>
          </cell>
          <cell r="F146" t="str">
            <v>26++</v>
          </cell>
          <cell r="G146">
            <v>0</v>
          </cell>
          <cell r="H146">
            <v>0</v>
          </cell>
          <cell r="I146">
            <v>1</v>
          </cell>
          <cell r="L146" t="str">
            <v>Abitur</v>
          </cell>
          <cell r="N146">
            <v>1</v>
          </cell>
          <cell r="O146">
            <v>0</v>
          </cell>
          <cell r="P146">
            <v>0</v>
          </cell>
          <cell r="Q146" t="str">
            <v>keine</v>
          </cell>
          <cell r="T146" t="str">
            <v>Bremen</v>
          </cell>
          <cell r="U146">
            <v>1</v>
          </cell>
          <cell r="V146">
            <v>0</v>
          </cell>
          <cell r="W146">
            <v>0</v>
          </cell>
          <cell r="X146">
            <v>0</v>
          </cell>
        </row>
        <row r="147">
          <cell r="D147" t="str">
            <v>männlich</v>
          </cell>
          <cell r="F147" t="str">
            <v>23-25</v>
          </cell>
          <cell r="G147">
            <v>0</v>
          </cell>
          <cell r="H147">
            <v>1</v>
          </cell>
          <cell r="I147">
            <v>0</v>
          </cell>
          <cell r="L147" t="str">
            <v>Fachabi</v>
          </cell>
          <cell r="N147">
            <v>0</v>
          </cell>
          <cell r="O147">
            <v>1</v>
          </cell>
          <cell r="P147">
            <v>0</v>
          </cell>
          <cell r="Q147" t="str">
            <v>Ber.Ausb</v>
          </cell>
          <cell r="T147" t="str">
            <v>NdSachs.</v>
          </cell>
          <cell r="U147">
            <v>0</v>
          </cell>
          <cell r="V147">
            <v>1</v>
          </cell>
          <cell r="W147">
            <v>0</v>
          </cell>
          <cell r="X147">
            <v>0</v>
          </cell>
        </row>
        <row r="148">
          <cell r="D148" t="str">
            <v>männlich</v>
          </cell>
          <cell r="F148" t="str">
            <v>-</v>
          </cell>
          <cell r="G148" t="str">
            <v>-</v>
          </cell>
          <cell r="H148" t="str">
            <v>-</v>
          </cell>
          <cell r="I148" t="str">
            <v>-</v>
          </cell>
          <cell r="L148" t="str">
            <v>Abitur</v>
          </cell>
          <cell r="N148">
            <v>1</v>
          </cell>
          <cell r="O148">
            <v>0</v>
          </cell>
          <cell r="P148">
            <v>0</v>
          </cell>
          <cell r="Q148" t="str">
            <v>keine</v>
          </cell>
          <cell r="T148" t="str">
            <v>Ausland</v>
          </cell>
          <cell r="U148">
            <v>0</v>
          </cell>
          <cell r="V148">
            <v>0</v>
          </cell>
          <cell r="W148">
            <v>0</v>
          </cell>
          <cell r="X148">
            <v>1</v>
          </cell>
        </row>
        <row r="149">
          <cell r="D149" t="str">
            <v>männlich</v>
          </cell>
          <cell r="F149" t="str">
            <v>22-jünger</v>
          </cell>
          <cell r="G149">
            <v>1</v>
          </cell>
          <cell r="H149">
            <v>0</v>
          </cell>
          <cell r="I149">
            <v>0</v>
          </cell>
          <cell r="L149" t="str">
            <v>Abitur</v>
          </cell>
          <cell r="N149">
            <v>1</v>
          </cell>
          <cell r="O149">
            <v>0</v>
          </cell>
          <cell r="P149">
            <v>0</v>
          </cell>
          <cell r="Q149" t="str">
            <v>keine</v>
          </cell>
          <cell r="T149" t="str">
            <v>sonst.</v>
          </cell>
          <cell r="U149">
            <v>0</v>
          </cell>
          <cell r="V149">
            <v>0</v>
          </cell>
          <cell r="W149">
            <v>1</v>
          </cell>
          <cell r="X149">
            <v>0</v>
          </cell>
        </row>
        <row r="150">
          <cell r="D150" t="str">
            <v>männlich</v>
          </cell>
          <cell r="F150" t="str">
            <v>23-25</v>
          </cell>
          <cell r="G150">
            <v>0</v>
          </cell>
          <cell r="H150">
            <v>1</v>
          </cell>
          <cell r="I150">
            <v>0</v>
          </cell>
          <cell r="L150" t="str">
            <v>Abitur</v>
          </cell>
          <cell r="N150">
            <v>1</v>
          </cell>
          <cell r="O150">
            <v>0</v>
          </cell>
          <cell r="P150">
            <v>0</v>
          </cell>
          <cell r="Q150" t="str">
            <v>Ber.Ausb</v>
          </cell>
          <cell r="T150" t="str">
            <v>Ausland</v>
          </cell>
          <cell r="U150">
            <v>0</v>
          </cell>
          <cell r="V150">
            <v>0</v>
          </cell>
          <cell r="W150">
            <v>0</v>
          </cell>
          <cell r="X150">
            <v>1</v>
          </cell>
        </row>
        <row r="151">
          <cell r="D151" t="str">
            <v>männlich</v>
          </cell>
          <cell r="F151" t="str">
            <v>22-jünger</v>
          </cell>
          <cell r="G151">
            <v>1</v>
          </cell>
          <cell r="H151">
            <v>0</v>
          </cell>
          <cell r="I151">
            <v>0</v>
          </cell>
          <cell r="L151" t="str">
            <v>Abitur</v>
          </cell>
          <cell r="N151">
            <v>1</v>
          </cell>
          <cell r="O151">
            <v>0</v>
          </cell>
          <cell r="P151">
            <v>0</v>
          </cell>
          <cell r="Q151" t="str">
            <v>keine</v>
          </cell>
          <cell r="T151" t="str">
            <v>NdSachs.</v>
          </cell>
          <cell r="U151">
            <v>0</v>
          </cell>
          <cell r="V151">
            <v>1</v>
          </cell>
          <cell r="W151">
            <v>0</v>
          </cell>
          <cell r="X151">
            <v>0</v>
          </cell>
        </row>
        <row r="152">
          <cell r="D152" t="str">
            <v>männlich</v>
          </cell>
          <cell r="F152" t="str">
            <v>22-jünger</v>
          </cell>
          <cell r="G152">
            <v>1</v>
          </cell>
          <cell r="H152">
            <v>0</v>
          </cell>
          <cell r="I152">
            <v>0</v>
          </cell>
          <cell r="L152" t="str">
            <v>Abitur</v>
          </cell>
          <cell r="N152">
            <v>1</v>
          </cell>
          <cell r="O152">
            <v>0</v>
          </cell>
          <cell r="P152">
            <v>0</v>
          </cell>
          <cell r="Q152" t="str">
            <v>keine</v>
          </cell>
          <cell r="T152" t="str">
            <v>Bremen</v>
          </cell>
          <cell r="U152">
            <v>1</v>
          </cell>
          <cell r="V152">
            <v>0</v>
          </cell>
          <cell r="W152">
            <v>0</v>
          </cell>
          <cell r="X152">
            <v>0</v>
          </cell>
        </row>
        <row r="153">
          <cell r="D153" t="str">
            <v>weiblich</v>
          </cell>
          <cell r="F153" t="str">
            <v>26++</v>
          </cell>
          <cell r="G153">
            <v>0</v>
          </cell>
          <cell r="H153">
            <v>0</v>
          </cell>
          <cell r="I153">
            <v>1</v>
          </cell>
          <cell r="L153" t="str">
            <v>Fachabi</v>
          </cell>
          <cell r="N153">
            <v>0</v>
          </cell>
          <cell r="O153">
            <v>1</v>
          </cell>
          <cell r="P153">
            <v>0</v>
          </cell>
          <cell r="Q153" t="str">
            <v>Ber.Ausb</v>
          </cell>
          <cell r="T153" t="str">
            <v>sonst.</v>
          </cell>
          <cell r="U153">
            <v>0</v>
          </cell>
          <cell r="V153">
            <v>0</v>
          </cell>
          <cell r="W153">
            <v>1</v>
          </cell>
          <cell r="X153">
            <v>0</v>
          </cell>
        </row>
        <row r="154">
          <cell r="D154" t="str">
            <v>weiblich</v>
          </cell>
          <cell r="F154" t="str">
            <v>22-jünger</v>
          </cell>
          <cell r="G154">
            <v>1</v>
          </cell>
          <cell r="H154">
            <v>0</v>
          </cell>
          <cell r="I154">
            <v>0</v>
          </cell>
          <cell r="L154" t="str">
            <v>Fachabi</v>
          </cell>
          <cell r="N154">
            <v>0</v>
          </cell>
          <cell r="O154">
            <v>1</v>
          </cell>
          <cell r="P154">
            <v>0</v>
          </cell>
          <cell r="Q154" t="str">
            <v>keine</v>
          </cell>
          <cell r="T154" t="str">
            <v>Bremen</v>
          </cell>
          <cell r="U154">
            <v>1</v>
          </cell>
          <cell r="V154">
            <v>0</v>
          </cell>
          <cell r="W154">
            <v>0</v>
          </cell>
          <cell r="X154">
            <v>0</v>
          </cell>
        </row>
        <row r="155">
          <cell r="D155" t="str">
            <v>weiblich</v>
          </cell>
          <cell r="F155" t="str">
            <v>22-jünger</v>
          </cell>
          <cell r="G155">
            <v>1</v>
          </cell>
          <cell r="H155">
            <v>0</v>
          </cell>
          <cell r="I155">
            <v>0</v>
          </cell>
          <cell r="L155" t="str">
            <v>Abitur</v>
          </cell>
          <cell r="N155">
            <v>1</v>
          </cell>
          <cell r="O155">
            <v>0</v>
          </cell>
          <cell r="P155">
            <v>0</v>
          </cell>
          <cell r="Q155" t="str">
            <v>keine</v>
          </cell>
          <cell r="T155" t="str">
            <v>NdSachs.</v>
          </cell>
          <cell r="U155">
            <v>0</v>
          </cell>
          <cell r="V155">
            <v>1</v>
          </cell>
          <cell r="W155">
            <v>0</v>
          </cell>
          <cell r="X155">
            <v>0</v>
          </cell>
        </row>
        <row r="156">
          <cell r="D156" t="str">
            <v>weiblich</v>
          </cell>
          <cell r="F156" t="str">
            <v>22-jünger</v>
          </cell>
          <cell r="G156">
            <v>1</v>
          </cell>
          <cell r="H156">
            <v>0</v>
          </cell>
          <cell r="I156">
            <v>0</v>
          </cell>
          <cell r="L156" t="str">
            <v>Abitur</v>
          </cell>
          <cell r="N156">
            <v>1</v>
          </cell>
          <cell r="O156">
            <v>0</v>
          </cell>
          <cell r="P156">
            <v>0</v>
          </cell>
          <cell r="Q156" t="str">
            <v>keine</v>
          </cell>
          <cell r="T156" t="str">
            <v>sonst.</v>
          </cell>
          <cell r="U156">
            <v>0</v>
          </cell>
          <cell r="V156">
            <v>0</v>
          </cell>
          <cell r="W156">
            <v>1</v>
          </cell>
          <cell r="X156">
            <v>0</v>
          </cell>
        </row>
        <row r="157">
          <cell r="D157" t="str">
            <v>männlich</v>
          </cell>
          <cell r="F157" t="str">
            <v>26++</v>
          </cell>
          <cell r="G157">
            <v>0</v>
          </cell>
          <cell r="H157">
            <v>0</v>
          </cell>
          <cell r="I157">
            <v>1</v>
          </cell>
          <cell r="L157" t="str">
            <v>Fachabi</v>
          </cell>
          <cell r="N157">
            <v>0</v>
          </cell>
          <cell r="O157">
            <v>1</v>
          </cell>
          <cell r="P157">
            <v>0</v>
          </cell>
          <cell r="Q157" t="str">
            <v>Ber.Ausb</v>
          </cell>
          <cell r="T157" t="str">
            <v>Bremen</v>
          </cell>
          <cell r="U157">
            <v>1</v>
          </cell>
          <cell r="V157">
            <v>0</v>
          </cell>
          <cell r="W157">
            <v>0</v>
          </cell>
          <cell r="X157">
            <v>0</v>
          </cell>
        </row>
        <row r="158">
          <cell r="D158" t="str">
            <v>männlich</v>
          </cell>
          <cell r="F158" t="str">
            <v>23-25</v>
          </cell>
          <cell r="G158">
            <v>0</v>
          </cell>
          <cell r="H158">
            <v>1</v>
          </cell>
          <cell r="I158">
            <v>0</v>
          </cell>
          <cell r="L158" t="str">
            <v>Abitur</v>
          </cell>
          <cell r="N158">
            <v>1</v>
          </cell>
          <cell r="O158">
            <v>0</v>
          </cell>
          <cell r="P158">
            <v>0</v>
          </cell>
          <cell r="Q158" t="str">
            <v>keine</v>
          </cell>
          <cell r="T158" t="str">
            <v>sonst.</v>
          </cell>
          <cell r="U158">
            <v>0</v>
          </cell>
          <cell r="V158">
            <v>0</v>
          </cell>
          <cell r="W158">
            <v>1</v>
          </cell>
          <cell r="X158">
            <v>0</v>
          </cell>
        </row>
        <row r="159">
          <cell r="D159" t="str">
            <v>weiblich</v>
          </cell>
          <cell r="F159" t="str">
            <v>22-jünger</v>
          </cell>
          <cell r="G159">
            <v>1</v>
          </cell>
          <cell r="H159">
            <v>0</v>
          </cell>
          <cell r="I159">
            <v>0</v>
          </cell>
          <cell r="L159" t="str">
            <v>Fachabi</v>
          </cell>
          <cell r="N159">
            <v>0</v>
          </cell>
          <cell r="O159">
            <v>1</v>
          </cell>
          <cell r="P159">
            <v>0</v>
          </cell>
          <cell r="Q159" t="str">
            <v>Ber.Ausb</v>
          </cell>
          <cell r="T159" t="str">
            <v>NdSachs.</v>
          </cell>
          <cell r="U159">
            <v>0</v>
          </cell>
          <cell r="V159">
            <v>1</v>
          </cell>
          <cell r="W159">
            <v>0</v>
          </cell>
          <cell r="X159">
            <v>0</v>
          </cell>
        </row>
        <row r="160">
          <cell r="D160" t="str">
            <v>männlich</v>
          </cell>
          <cell r="F160" t="str">
            <v>23-25</v>
          </cell>
          <cell r="G160">
            <v>0</v>
          </cell>
          <cell r="H160">
            <v>1</v>
          </cell>
          <cell r="I160">
            <v>0</v>
          </cell>
          <cell r="L160" t="str">
            <v>Fachabi</v>
          </cell>
          <cell r="N160">
            <v>0</v>
          </cell>
          <cell r="O160">
            <v>1</v>
          </cell>
          <cell r="P160">
            <v>0</v>
          </cell>
          <cell r="Q160" t="str">
            <v>Ber.Ausb</v>
          </cell>
          <cell r="T160" t="str">
            <v>sonst.</v>
          </cell>
          <cell r="U160">
            <v>0</v>
          </cell>
          <cell r="V160">
            <v>0</v>
          </cell>
          <cell r="W160">
            <v>1</v>
          </cell>
          <cell r="X160">
            <v>0</v>
          </cell>
        </row>
        <row r="161">
          <cell r="D161" t="str">
            <v>männlich</v>
          </cell>
          <cell r="F161" t="str">
            <v>22-jünger</v>
          </cell>
          <cell r="G161">
            <v>1</v>
          </cell>
          <cell r="H161">
            <v>0</v>
          </cell>
          <cell r="I161">
            <v>0</v>
          </cell>
          <cell r="L161" t="str">
            <v>Abitur</v>
          </cell>
          <cell r="N161">
            <v>1</v>
          </cell>
          <cell r="O161">
            <v>0</v>
          </cell>
          <cell r="P161">
            <v>0</v>
          </cell>
          <cell r="Q161" t="str">
            <v>keine</v>
          </cell>
          <cell r="T161" t="str">
            <v>NdSachs.</v>
          </cell>
          <cell r="U161">
            <v>0</v>
          </cell>
          <cell r="V161">
            <v>1</v>
          </cell>
          <cell r="W161">
            <v>0</v>
          </cell>
          <cell r="X161">
            <v>0</v>
          </cell>
        </row>
        <row r="162">
          <cell r="D162" t="str">
            <v>männlich</v>
          </cell>
          <cell r="F162" t="str">
            <v>22-jünger</v>
          </cell>
          <cell r="G162">
            <v>1</v>
          </cell>
          <cell r="H162">
            <v>0</v>
          </cell>
          <cell r="I162">
            <v>0</v>
          </cell>
          <cell r="L162" t="str">
            <v>Abitur</v>
          </cell>
          <cell r="N162">
            <v>1</v>
          </cell>
          <cell r="O162">
            <v>0</v>
          </cell>
          <cell r="P162">
            <v>0</v>
          </cell>
          <cell r="Q162" t="str">
            <v>keine</v>
          </cell>
          <cell r="T162" t="str">
            <v>NdSachs.</v>
          </cell>
          <cell r="U162">
            <v>0</v>
          </cell>
          <cell r="V162">
            <v>1</v>
          </cell>
          <cell r="W162">
            <v>0</v>
          </cell>
          <cell r="X162">
            <v>0</v>
          </cell>
        </row>
        <row r="163">
          <cell r="D163" t="str">
            <v>männlich</v>
          </cell>
          <cell r="F163" t="str">
            <v>22-jünger</v>
          </cell>
          <cell r="G163">
            <v>1</v>
          </cell>
          <cell r="H163">
            <v>0</v>
          </cell>
          <cell r="I163">
            <v>0</v>
          </cell>
          <cell r="L163" t="str">
            <v>Abitur</v>
          </cell>
          <cell r="N163">
            <v>1</v>
          </cell>
          <cell r="O163">
            <v>0</v>
          </cell>
          <cell r="P163">
            <v>0</v>
          </cell>
          <cell r="Q163" t="str">
            <v>keine</v>
          </cell>
          <cell r="T163" t="str">
            <v>Ausland</v>
          </cell>
          <cell r="U163">
            <v>0</v>
          </cell>
          <cell r="V163">
            <v>0</v>
          </cell>
          <cell r="W163">
            <v>0</v>
          </cell>
          <cell r="X163">
            <v>1</v>
          </cell>
        </row>
        <row r="164">
          <cell r="D164" t="str">
            <v>weiblich</v>
          </cell>
          <cell r="F164" t="str">
            <v>23-25</v>
          </cell>
          <cell r="G164">
            <v>0</v>
          </cell>
          <cell r="H164">
            <v>1</v>
          </cell>
          <cell r="I164">
            <v>0</v>
          </cell>
          <cell r="L164" t="str">
            <v>Fachabi</v>
          </cell>
          <cell r="N164">
            <v>0</v>
          </cell>
          <cell r="O164">
            <v>1</v>
          </cell>
          <cell r="P164">
            <v>0</v>
          </cell>
          <cell r="Q164" t="str">
            <v>Ber.Ausb</v>
          </cell>
          <cell r="T164" t="str">
            <v>NdSachs.</v>
          </cell>
          <cell r="U164">
            <v>0</v>
          </cell>
          <cell r="V164">
            <v>1</v>
          </cell>
          <cell r="W164">
            <v>0</v>
          </cell>
          <cell r="X164">
            <v>0</v>
          </cell>
        </row>
        <row r="165">
          <cell r="D165" t="str">
            <v>männlich</v>
          </cell>
          <cell r="F165" t="str">
            <v>22-jünger</v>
          </cell>
          <cell r="G165">
            <v>1</v>
          </cell>
          <cell r="H165">
            <v>0</v>
          </cell>
          <cell r="I165">
            <v>0</v>
          </cell>
          <cell r="L165" t="str">
            <v>Abitur</v>
          </cell>
          <cell r="N165">
            <v>1</v>
          </cell>
          <cell r="O165">
            <v>0</v>
          </cell>
          <cell r="P165">
            <v>0</v>
          </cell>
          <cell r="Q165" t="str">
            <v>keine</v>
          </cell>
          <cell r="T165" t="str">
            <v>NdSachs.</v>
          </cell>
          <cell r="U165">
            <v>0</v>
          </cell>
          <cell r="V165">
            <v>1</v>
          </cell>
          <cell r="W165">
            <v>0</v>
          </cell>
          <cell r="X165">
            <v>0</v>
          </cell>
        </row>
        <row r="166">
          <cell r="D166" t="str">
            <v>männlich</v>
          </cell>
          <cell r="F166" t="str">
            <v>22-jünger</v>
          </cell>
          <cell r="G166">
            <v>1</v>
          </cell>
          <cell r="H166">
            <v>0</v>
          </cell>
          <cell r="I166">
            <v>0</v>
          </cell>
          <cell r="L166" t="str">
            <v>Abitur</v>
          </cell>
          <cell r="N166">
            <v>1</v>
          </cell>
          <cell r="O166">
            <v>0</v>
          </cell>
          <cell r="P166">
            <v>0</v>
          </cell>
          <cell r="Q166" t="str">
            <v>keine</v>
          </cell>
          <cell r="T166" t="str">
            <v>Bremen</v>
          </cell>
          <cell r="U166">
            <v>1</v>
          </cell>
          <cell r="V166">
            <v>0</v>
          </cell>
          <cell r="W166">
            <v>0</v>
          </cell>
          <cell r="X166">
            <v>0</v>
          </cell>
        </row>
        <row r="167">
          <cell r="D167" t="str">
            <v>männlich</v>
          </cell>
          <cell r="F167" t="str">
            <v>22-jünger</v>
          </cell>
          <cell r="G167">
            <v>1</v>
          </cell>
          <cell r="H167">
            <v>0</v>
          </cell>
          <cell r="I167">
            <v>0</v>
          </cell>
          <cell r="L167" t="str">
            <v>Abitur</v>
          </cell>
          <cell r="N167">
            <v>1</v>
          </cell>
          <cell r="O167">
            <v>0</v>
          </cell>
          <cell r="P167">
            <v>0</v>
          </cell>
          <cell r="Q167" t="str">
            <v>keine</v>
          </cell>
          <cell r="T167" t="str">
            <v>Bremen</v>
          </cell>
          <cell r="U167">
            <v>1</v>
          </cell>
          <cell r="V167">
            <v>0</v>
          </cell>
          <cell r="W167">
            <v>0</v>
          </cell>
          <cell r="X167">
            <v>0</v>
          </cell>
        </row>
        <row r="168">
          <cell r="D168" t="str">
            <v>männlich</v>
          </cell>
          <cell r="F168" t="str">
            <v>22-jünger</v>
          </cell>
          <cell r="G168">
            <v>1</v>
          </cell>
          <cell r="H168">
            <v>0</v>
          </cell>
          <cell r="I168">
            <v>0</v>
          </cell>
          <cell r="L168" t="str">
            <v>Fachabi</v>
          </cell>
          <cell r="N168">
            <v>0</v>
          </cell>
          <cell r="O168">
            <v>1</v>
          </cell>
          <cell r="P168">
            <v>0</v>
          </cell>
          <cell r="Q168" t="str">
            <v>keine</v>
          </cell>
          <cell r="T168" t="str">
            <v>sonst.</v>
          </cell>
          <cell r="U168">
            <v>0</v>
          </cell>
          <cell r="V168">
            <v>0</v>
          </cell>
          <cell r="W168">
            <v>1</v>
          </cell>
          <cell r="X168">
            <v>0</v>
          </cell>
        </row>
        <row r="169">
          <cell r="D169" t="str">
            <v>weiblich</v>
          </cell>
          <cell r="F169" t="str">
            <v>23-25</v>
          </cell>
          <cell r="G169">
            <v>0</v>
          </cell>
          <cell r="H169">
            <v>1</v>
          </cell>
          <cell r="I169">
            <v>0</v>
          </cell>
          <cell r="L169" t="str">
            <v>Abitur</v>
          </cell>
          <cell r="N169">
            <v>1</v>
          </cell>
          <cell r="O169">
            <v>0</v>
          </cell>
          <cell r="P169">
            <v>0</v>
          </cell>
          <cell r="Q169" t="str">
            <v>Ber.Ausb</v>
          </cell>
          <cell r="T169" t="str">
            <v>Bremen</v>
          </cell>
          <cell r="U169">
            <v>1</v>
          </cell>
          <cell r="V169">
            <v>0</v>
          </cell>
          <cell r="W169">
            <v>0</v>
          </cell>
          <cell r="X169">
            <v>0</v>
          </cell>
        </row>
        <row r="170">
          <cell r="D170" t="str">
            <v>männlich</v>
          </cell>
          <cell r="F170" t="str">
            <v>22-jünger</v>
          </cell>
          <cell r="G170">
            <v>1</v>
          </cell>
          <cell r="H170">
            <v>0</v>
          </cell>
          <cell r="I170">
            <v>0</v>
          </cell>
          <cell r="L170" t="str">
            <v>Abitur</v>
          </cell>
          <cell r="N170">
            <v>1</v>
          </cell>
          <cell r="O170">
            <v>0</v>
          </cell>
          <cell r="P170">
            <v>0</v>
          </cell>
          <cell r="Q170" t="str">
            <v>keine</v>
          </cell>
          <cell r="T170" t="str">
            <v>Bremen</v>
          </cell>
          <cell r="U170">
            <v>1</v>
          </cell>
          <cell r="V170">
            <v>0</v>
          </cell>
          <cell r="W170">
            <v>0</v>
          </cell>
          <cell r="X170">
            <v>0</v>
          </cell>
        </row>
        <row r="171">
          <cell r="D171" t="str">
            <v>männlich</v>
          </cell>
          <cell r="F171" t="str">
            <v>22-jünger</v>
          </cell>
          <cell r="G171">
            <v>1</v>
          </cell>
          <cell r="H171">
            <v>0</v>
          </cell>
          <cell r="I171">
            <v>0</v>
          </cell>
          <cell r="L171" t="str">
            <v>Abitur</v>
          </cell>
          <cell r="N171">
            <v>1</v>
          </cell>
          <cell r="O171">
            <v>0</v>
          </cell>
          <cell r="P171">
            <v>0</v>
          </cell>
          <cell r="Q171" t="str">
            <v>keine</v>
          </cell>
          <cell r="T171" t="str">
            <v>Bremen</v>
          </cell>
          <cell r="U171">
            <v>1</v>
          </cell>
          <cell r="V171">
            <v>0</v>
          </cell>
          <cell r="W171">
            <v>0</v>
          </cell>
          <cell r="X171">
            <v>0</v>
          </cell>
        </row>
        <row r="172">
          <cell r="D172" t="str">
            <v>weiblich</v>
          </cell>
          <cell r="F172" t="str">
            <v>23-25</v>
          </cell>
          <cell r="G172">
            <v>0</v>
          </cell>
          <cell r="H172">
            <v>1</v>
          </cell>
          <cell r="I172">
            <v>0</v>
          </cell>
          <cell r="L172" t="str">
            <v>Abitur</v>
          </cell>
          <cell r="N172">
            <v>1</v>
          </cell>
          <cell r="O172">
            <v>0</v>
          </cell>
          <cell r="P172">
            <v>0</v>
          </cell>
          <cell r="Q172" t="str">
            <v>Ber.Ausb</v>
          </cell>
          <cell r="T172" t="str">
            <v>sonst.</v>
          </cell>
          <cell r="U172">
            <v>0</v>
          </cell>
          <cell r="V172">
            <v>0</v>
          </cell>
          <cell r="W172">
            <v>1</v>
          </cell>
          <cell r="X172">
            <v>0</v>
          </cell>
        </row>
        <row r="173">
          <cell r="D173" t="str">
            <v>weiblich</v>
          </cell>
          <cell r="F173" t="str">
            <v>-</v>
          </cell>
          <cell r="G173" t="str">
            <v>-</v>
          </cell>
          <cell r="H173" t="str">
            <v>-</v>
          </cell>
          <cell r="I173" t="str">
            <v>-</v>
          </cell>
          <cell r="L173" t="str">
            <v>Abitur</v>
          </cell>
          <cell r="N173">
            <v>1</v>
          </cell>
          <cell r="O173">
            <v>0</v>
          </cell>
          <cell r="P173">
            <v>0</v>
          </cell>
          <cell r="Q173" t="str">
            <v>keine</v>
          </cell>
          <cell r="T173" t="str">
            <v>NdSachs.</v>
          </cell>
          <cell r="U173">
            <v>0</v>
          </cell>
          <cell r="V173">
            <v>1</v>
          </cell>
          <cell r="W173">
            <v>0</v>
          </cell>
          <cell r="X173">
            <v>0</v>
          </cell>
        </row>
        <row r="174">
          <cell r="D174" t="str">
            <v>männlich</v>
          </cell>
          <cell r="F174" t="str">
            <v>22-jünger</v>
          </cell>
          <cell r="G174">
            <v>1</v>
          </cell>
          <cell r="H174">
            <v>0</v>
          </cell>
          <cell r="I174">
            <v>0</v>
          </cell>
          <cell r="L174" t="str">
            <v>Abitur</v>
          </cell>
          <cell r="N174">
            <v>1</v>
          </cell>
          <cell r="O174">
            <v>0</v>
          </cell>
          <cell r="P174">
            <v>0</v>
          </cell>
          <cell r="Q174" t="str">
            <v>keine</v>
          </cell>
          <cell r="T174" t="str">
            <v>Bremen</v>
          </cell>
          <cell r="U174">
            <v>1</v>
          </cell>
          <cell r="V174">
            <v>0</v>
          </cell>
          <cell r="W174">
            <v>0</v>
          </cell>
          <cell r="X174">
            <v>0</v>
          </cell>
        </row>
        <row r="175">
          <cell r="D175" t="str">
            <v>männlich</v>
          </cell>
          <cell r="F175" t="str">
            <v>23-25</v>
          </cell>
          <cell r="G175">
            <v>0</v>
          </cell>
          <cell r="H175">
            <v>1</v>
          </cell>
          <cell r="I175">
            <v>0</v>
          </cell>
          <cell r="L175" t="str">
            <v>Fachabi</v>
          </cell>
          <cell r="N175">
            <v>0</v>
          </cell>
          <cell r="O175">
            <v>1</v>
          </cell>
          <cell r="P175">
            <v>0</v>
          </cell>
          <cell r="Q175" t="str">
            <v>Ber.Ausb</v>
          </cell>
          <cell r="T175" t="str">
            <v>Bremen</v>
          </cell>
          <cell r="U175">
            <v>1</v>
          </cell>
          <cell r="V175">
            <v>0</v>
          </cell>
          <cell r="W175">
            <v>0</v>
          </cell>
          <cell r="X175">
            <v>0</v>
          </cell>
        </row>
        <row r="176">
          <cell r="D176" t="str">
            <v>männlich</v>
          </cell>
          <cell r="F176" t="str">
            <v>26++</v>
          </cell>
          <cell r="G176">
            <v>0</v>
          </cell>
          <cell r="H176">
            <v>0</v>
          </cell>
          <cell r="I176">
            <v>1</v>
          </cell>
          <cell r="L176" t="str">
            <v>Abitur</v>
          </cell>
          <cell r="N176">
            <v>1</v>
          </cell>
          <cell r="O176">
            <v>0</v>
          </cell>
          <cell r="P176">
            <v>0</v>
          </cell>
          <cell r="Q176" t="str">
            <v>keine</v>
          </cell>
          <cell r="T176" t="str">
            <v>Bremen</v>
          </cell>
          <cell r="U176">
            <v>1</v>
          </cell>
          <cell r="V176">
            <v>0</v>
          </cell>
          <cell r="W176">
            <v>0</v>
          </cell>
          <cell r="X176">
            <v>0</v>
          </cell>
        </row>
        <row r="177">
          <cell r="D177" t="str">
            <v>weiblich</v>
          </cell>
          <cell r="F177" t="str">
            <v>22-jünger</v>
          </cell>
          <cell r="G177">
            <v>1</v>
          </cell>
          <cell r="H177">
            <v>0</v>
          </cell>
          <cell r="I177">
            <v>0</v>
          </cell>
          <cell r="L177" t="str">
            <v>Fachabi</v>
          </cell>
          <cell r="N177">
            <v>0</v>
          </cell>
          <cell r="O177">
            <v>1</v>
          </cell>
          <cell r="P177">
            <v>0</v>
          </cell>
          <cell r="Q177" t="str">
            <v>keine</v>
          </cell>
          <cell r="T177" t="str">
            <v>NdSachs.</v>
          </cell>
          <cell r="U177">
            <v>0</v>
          </cell>
          <cell r="V177">
            <v>1</v>
          </cell>
          <cell r="W177">
            <v>0</v>
          </cell>
          <cell r="X177">
            <v>0</v>
          </cell>
        </row>
        <row r="178">
          <cell r="D178" t="str">
            <v>männlich</v>
          </cell>
          <cell r="F178" t="str">
            <v>23-25</v>
          </cell>
          <cell r="G178">
            <v>0</v>
          </cell>
          <cell r="H178">
            <v>1</v>
          </cell>
          <cell r="I178">
            <v>0</v>
          </cell>
          <cell r="L178" t="str">
            <v>Fachabi</v>
          </cell>
          <cell r="N178">
            <v>0</v>
          </cell>
          <cell r="O178">
            <v>1</v>
          </cell>
          <cell r="P178">
            <v>0</v>
          </cell>
          <cell r="Q178" t="str">
            <v>Ber.Ausb</v>
          </cell>
          <cell r="T178" t="str">
            <v>Bremen</v>
          </cell>
          <cell r="U178">
            <v>1</v>
          </cell>
          <cell r="V178">
            <v>0</v>
          </cell>
          <cell r="W178">
            <v>0</v>
          </cell>
          <cell r="X178">
            <v>0</v>
          </cell>
        </row>
        <row r="179">
          <cell r="D179" t="str">
            <v>männlich</v>
          </cell>
          <cell r="F179" t="str">
            <v>22-jünger</v>
          </cell>
          <cell r="G179">
            <v>1</v>
          </cell>
          <cell r="H179">
            <v>0</v>
          </cell>
          <cell r="I179">
            <v>0</v>
          </cell>
          <cell r="L179" t="str">
            <v>Abitur</v>
          </cell>
          <cell r="N179">
            <v>1</v>
          </cell>
          <cell r="O179">
            <v>0</v>
          </cell>
          <cell r="P179">
            <v>0</v>
          </cell>
          <cell r="Q179" t="str">
            <v>keine</v>
          </cell>
          <cell r="T179" t="str">
            <v>Bremen</v>
          </cell>
          <cell r="U179">
            <v>1</v>
          </cell>
          <cell r="V179">
            <v>0</v>
          </cell>
          <cell r="W179">
            <v>0</v>
          </cell>
          <cell r="X179">
            <v>0</v>
          </cell>
        </row>
        <row r="180">
          <cell r="D180" t="str">
            <v>männlich</v>
          </cell>
          <cell r="F180" t="str">
            <v>22-jünger</v>
          </cell>
          <cell r="G180">
            <v>1</v>
          </cell>
          <cell r="H180">
            <v>0</v>
          </cell>
          <cell r="I180">
            <v>0</v>
          </cell>
          <cell r="L180" t="str">
            <v>Abitur</v>
          </cell>
          <cell r="N180">
            <v>1</v>
          </cell>
          <cell r="O180">
            <v>0</v>
          </cell>
          <cell r="P180">
            <v>0</v>
          </cell>
          <cell r="Q180" t="str">
            <v>keine</v>
          </cell>
          <cell r="T180" t="str">
            <v>sonst.</v>
          </cell>
          <cell r="U180">
            <v>0</v>
          </cell>
          <cell r="V180">
            <v>0</v>
          </cell>
          <cell r="W180">
            <v>1</v>
          </cell>
          <cell r="X180">
            <v>0</v>
          </cell>
        </row>
        <row r="181">
          <cell r="D181" t="str">
            <v>männlich</v>
          </cell>
          <cell r="F181" t="str">
            <v>23-25</v>
          </cell>
          <cell r="G181">
            <v>0</v>
          </cell>
          <cell r="H181">
            <v>1</v>
          </cell>
          <cell r="I181">
            <v>0</v>
          </cell>
          <cell r="L181" t="str">
            <v>Fachabi</v>
          </cell>
          <cell r="N181">
            <v>0</v>
          </cell>
          <cell r="O181">
            <v>1</v>
          </cell>
          <cell r="P181">
            <v>0</v>
          </cell>
          <cell r="Q181" t="str">
            <v>Ber.Ausb</v>
          </cell>
          <cell r="T181" t="str">
            <v>Bremen</v>
          </cell>
          <cell r="U181">
            <v>1</v>
          </cell>
          <cell r="V181">
            <v>0</v>
          </cell>
          <cell r="W181">
            <v>0</v>
          </cell>
          <cell r="X181">
            <v>0</v>
          </cell>
        </row>
        <row r="182">
          <cell r="D182" t="str">
            <v>männlich</v>
          </cell>
          <cell r="F182" t="str">
            <v>23-25</v>
          </cell>
          <cell r="G182">
            <v>0</v>
          </cell>
          <cell r="H182">
            <v>1</v>
          </cell>
          <cell r="I182">
            <v>0</v>
          </cell>
          <cell r="L182" t="str">
            <v>Fachabi</v>
          </cell>
          <cell r="N182">
            <v>0</v>
          </cell>
          <cell r="O182">
            <v>1</v>
          </cell>
          <cell r="P182">
            <v>0</v>
          </cell>
          <cell r="Q182" t="str">
            <v>Ber.Ausb</v>
          </cell>
          <cell r="T182" t="str">
            <v>sonst.</v>
          </cell>
          <cell r="U182">
            <v>0</v>
          </cell>
          <cell r="V182">
            <v>0</v>
          </cell>
          <cell r="W182">
            <v>1</v>
          </cell>
          <cell r="X182">
            <v>0</v>
          </cell>
        </row>
        <row r="183">
          <cell r="D183" t="str">
            <v>männlich</v>
          </cell>
          <cell r="F183" t="str">
            <v>22-jünger</v>
          </cell>
          <cell r="G183">
            <v>1</v>
          </cell>
          <cell r="H183">
            <v>0</v>
          </cell>
          <cell r="I183">
            <v>0</v>
          </cell>
          <cell r="L183" t="str">
            <v>Fachabi</v>
          </cell>
          <cell r="N183">
            <v>0</v>
          </cell>
          <cell r="O183">
            <v>1</v>
          </cell>
          <cell r="P183">
            <v>0</v>
          </cell>
          <cell r="Q183" t="str">
            <v>keine</v>
          </cell>
          <cell r="T183" t="str">
            <v>Bremen</v>
          </cell>
          <cell r="U183">
            <v>1</v>
          </cell>
          <cell r="V183">
            <v>0</v>
          </cell>
          <cell r="W183">
            <v>0</v>
          </cell>
          <cell r="X183">
            <v>0</v>
          </cell>
        </row>
        <row r="184">
          <cell r="D184" t="str">
            <v>männlich</v>
          </cell>
          <cell r="F184" t="str">
            <v>23-25</v>
          </cell>
          <cell r="G184">
            <v>0</v>
          </cell>
          <cell r="H184">
            <v>1</v>
          </cell>
          <cell r="I184">
            <v>0</v>
          </cell>
          <cell r="L184" t="str">
            <v>Abitur</v>
          </cell>
          <cell r="N184">
            <v>1</v>
          </cell>
          <cell r="O184">
            <v>0</v>
          </cell>
          <cell r="P184">
            <v>0</v>
          </cell>
          <cell r="Q184" t="str">
            <v>Ber.Ausb</v>
          </cell>
          <cell r="T184" t="str">
            <v>Bremen</v>
          </cell>
          <cell r="U184">
            <v>1</v>
          </cell>
          <cell r="V184">
            <v>0</v>
          </cell>
          <cell r="W184">
            <v>0</v>
          </cell>
          <cell r="X184">
            <v>0</v>
          </cell>
        </row>
        <row r="185">
          <cell r="D185" t="str">
            <v>männlich</v>
          </cell>
          <cell r="F185" t="str">
            <v>22-jünger</v>
          </cell>
          <cell r="G185">
            <v>1</v>
          </cell>
          <cell r="H185">
            <v>0</v>
          </cell>
          <cell r="I185">
            <v>0</v>
          </cell>
          <cell r="L185" t="str">
            <v>Abitur</v>
          </cell>
          <cell r="N185">
            <v>1</v>
          </cell>
          <cell r="O185">
            <v>0</v>
          </cell>
          <cell r="P185">
            <v>0</v>
          </cell>
          <cell r="Q185" t="str">
            <v>keine</v>
          </cell>
          <cell r="T185" t="str">
            <v>Bremen</v>
          </cell>
          <cell r="U185">
            <v>1</v>
          </cell>
          <cell r="V185">
            <v>0</v>
          </cell>
          <cell r="W185">
            <v>0</v>
          </cell>
          <cell r="X185">
            <v>0</v>
          </cell>
        </row>
        <row r="186">
          <cell r="D186" t="str">
            <v>männlich</v>
          </cell>
          <cell r="F186" t="str">
            <v>22-jünger</v>
          </cell>
          <cell r="G186">
            <v>1</v>
          </cell>
          <cell r="H186">
            <v>0</v>
          </cell>
          <cell r="I186">
            <v>0</v>
          </cell>
          <cell r="L186" t="str">
            <v>Fachabi</v>
          </cell>
          <cell r="N186">
            <v>0</v>
          </cell>
          <cell r="O186">
            <v>1</v>
          </cell>
          <cell r="P186">
            <v>0</v>
          </cell>
          <cell r="Q186" t="str">
            <v>Ber.Ausb</v>
          </cell>
          <cell r="T186" t="str">
            <v>Ausland</v>
          </cell>
          <cell r="U186">
            <v>0</v>
          </cell>
          <cell r="V186">
            <v>0</v>
          </cell>
          <cell r="W186">
            <v>0</v>
          </cell>
          <cell r="X186">
            <v>1</v>
          </cell>
        </row>
        <row r="187">
          <cell r="D187" t="str">
            <v>weiblich</v>
          </cell>
          <cell r="F187" t="str">
            <v>22-jünger</v>
          </cell>
          <cell r="G187">
            <v>1</v>
          </cell>
          <cell r="H187">
            <v>0</v>
          </cell>
          <cell r="I187">
            <v>0</v>
          </cell>
          <cell r="L187" t="str">
            <v>Abitur</v>
          </cell>
          <cell r="N187">
            <v>1</v>
          </cell>
          <cell r="O187">
            <v>0</v>
          </cell>
          <cell r="P187">
            <v>0</v>
          </cell>
          <cell r="Q187" t="str">
            <v>Ber.Ausb</v>
          </cell>
          <cell r="T187" t="str">
            <v>NdSachs.</v>
          </cell>
          <cell r="U187">
            <v>0</v>
          </cell>
          <cell r="V187">
            <v>1</v>
          </cell>
          <cell r="W187">
            <v>0</v>
          </cell>
          <cell r="X187">
            <v>0</v>
          </cell>
        </row>
        <row r="188">
          <cell r="D188" t="str">
            <v>männlich</v>
          </cell>
          <cell r="F188" t="str">
            <v>23-25</v>
          </cell>
          <cell r="G188">
            <v>0</v>
          </cell>
          <cell r="H188">
            <v>1</v>
          </cell>
          <cell r="I188">
            <v>0</v>
          </cell>
          <cell r="L188" t="str">
            <v>Fachabi</v>
          </cell>
          <cell r="N188">
            <v>0</v>
          </cell>
          <cell r="O188">
            <v>1</v>
          </cell>
          <cell r="P188">
            <v>0</v>
          </cell>
          <cell r="Q188" t="str">
            <v>keine</v>
          </cell>
          <cell r="T188" t="str">
            <v>Ausland</v>
          </cell>
          <cell r="U188">
            <v>0</v>
          </cell>
          <cell r="V188">
            <v>0</v>
          </cell>
          <cell r="W188">
            <v>0</v>
          </cell>
          <cell r="X188">
            <v>1</v>
          </cell>
        </row>
        <row r="189">
          <cell r="D189" t="str">
            <v>männlich</v>
          </cell>
          <cell r="F189" t="str">
            <v>22-jünger</v>
          </cell>
          <cell r="G189">
            <v>1</v>
          </cell>
          <cell r="H189">
            <v>0</v>
          </cell>
          <cell r="I189">
            <v>0</v>
          </cell>
          <cell r="L189" t="str">
            <v>Abitur</v>
          </cell>
          <cell r="N189">
            <v>1</v>
          </cell>
          <cell r="O189">
            <v>0</v>
          </cell>
          <cell r="P189">
            <v>0</v>
          </cell>
          <cell r="Q189" t="str">
            <v>keine</v>
          </cell>
          <cell r="T189" t="str">
            <v>NdSachs.</v>
          </cell>
          <cell r="U189">
            <v>0</v>
          </cell>
          <cell r="V189">
            <v>1</v>
          </cell>
          <cell r="W189">
            <v>0</v>
          </cell>
          <cell r="X189">
            <v>0</v>
          </cell>
        </row>
        <row r="190">
          <cell r="D190" t="str">
            <v>männlich</v>
          </cell>
          <cell r="F190" t="str">
            <v>22-jünger</v>
          </cell>
          <cell r="G190">
            <v>1</v>
          </cell>
          <cell r="H190">
            <v>0</v>
          </cell>
          <cell r="I190">
            <v>0</v>
          </cell>
          <cell r="L190" t="str">
            <v>Abitur</v>
          </cell>
          <cell r="N190">
            <v>1</v>
          </cell>
          <cell r="O190">
            <v>0</v>
          </cell>
          <cell r="P190">
            <v>0</v>
          </cell>
          <cell r="Q190" t="str">
            <v>keine</v>
          </cell>
          <cell r="T190" t="str">
            <v>sonst.</v>
          </cell>
          <cell r="U190">
            <v>0</v>
          </cell>
          <cell r="V190">
            <v>0</v>
          </cell>
          <cell r="W190">
            <v>1</v>
          </cell>
          <cell r="X190">
            <v>0</v>
          </cell>
        </row>
        <row r="191">
          <cell r="D191" t="str">
            <v>männlich</v>
          </cell>
          <cell r="F191" t="str">
            <v>22-jünger</v>
          </cell>
          <cell r="G191">
            <v>1</v>
          </cell>
          <cell r="H191">
            <v>0</v>
          </cell>
          <cell r="I191">
            <v>0</v>
          </cell>
          <cell r="L191" t="str">
            <v>Fachabi</v>
          </cell>
          <cell r="N191">
            <v>0</v>
          </cell>
          <cell r="O191">
            <v>1</v>
          </cell>
          <cell r="P191">
            <v>0</v>
          </cell>
          <cell r="Q191" t="str">
            <v>Ber.Ausb</v>
          </cell>
          <cell r="T191" t="str">
            <v>Bremen</v>
          </cell>
          <cell r="U191">
            <v>1</v>
          </cell>
          <cell r="V191">
            <v>0</v>
          </cell>
          <cell r="W191">
            <v>0</v>
          </cell>
          <cell r="X191">
            <v>0</v>
          </cell>
        </row>
        <row r="192">
          <cell r="D192" t="str">
            <v>männlich</v>
          </cell>
          <cell r="F192" t="str">
            <v>22-jünger</v>
          </cell>
          <cell r="G192">
            <v>1</v>
          </cell>
          <cell r="H192">
            <v>0</v>
          </cell>
          <cell r="I192">
            <v>0</v>
          </cell>
          <cell r="L192" t="str">
            <v>Fachabi</v>
          </cell>
          <cell r="N192">
            <v>0</v>
          </cell>
          <cell r="O192">
            <v>1</v>
          </cell>
          <cell r="P192">
            <v>0</v>
          </cell>
          <cell r="Q192" t="str">
            <v>Ber.Ausb</v>
          </cell>
          <cell r="T192" t="str">
            <v>-</v>
          </cell>
          <cell r="U192" t="str">
            <v>-</v>
          </cell>
          <cell r="V192" t="str">
            <v>-</v>
          </cell>
          <cell r="W192" t="str">
            <v>-</v>
          </cell>
          <cell r="X192" t="str">
            <v>-</v>
          </cell>
        </row>
        <row r="193">
          <cell r="D193" t="str">
            <v>männlich</v>
          </cell>
          <cell r="F193" t="str">
            <v>22-jünger</v>
          </cell>
          <cell r="G193">
            <v>1</v>
          </cell>
          <cell r="H193">
            <v>0</v>
          </cell>
          <cell r="I193">
            <v>0</v>
          </cell>
          <cell r="L193" t="str">
            <v>Abitur</v>
          </cell>
          <cell r="N193">
            <v>1</v>
          </cell>
          <cell r="O193">
            <v>0</v>
          </cell>
          <cell r="P193">
            <v>0</v>
          </cell>
          <cell r="Q193" t="str">
            <v>keine</v>
          </cell>
          <cell r="T193" t="str">
            <v>Bremen</v>
          </cell>
          <cell r="U193">
            <v>1</v>
          </cell>
          <cell r="V193">
            <v>0</v>
          </cell>
          <cell r="W193">
            <v>0</v>
          </cell>
          <cell r="X193">
            <v>0</v>
          </cell>
        </row>
        <row r="194">
          <cell r="D194" t="str">
            <v>männlich</v>
          </cell>
          <cell r="F194" t="str">
            <v>26++</v>
          </cell>
          <cell r="G194">
            <v>0</v>
          </cell>
          <cell r="H194">
            <v>0</v>
          </cell>
          <cell r="I194">
            <v>1</v>
          </cell>
          <cell r="L194" t="str">
            <v>Abitur</v>
          </cell>
          <cell r="N194">
            <v>1</v>
          </cell>
          <cell r="O194">
            <v>0</v>
          </cell>
          <cell r="P194">
            <v>0</v>
          </cell>
          <cell r="Q194" t="str">
            <v>Ber.Ausb</v>
          </cell>
          <cell r="T194" t="str">
            <v>NdSachs.</v>
          </cell>
          <cell r="U194">
            <v>0</v>
          </cell>
          <cell r="V194">
            <v>1</v>
          </cell>
          <cell r="W194">
            <v>0</v>
          </cell>
          <cell r="X194">
            <v>0</v>
          </cell>
        </row>
        <row r="195">
          <cell r="D195" t="str">
            <v>weiblich</v>
          </cell>
          <cell r="F195" t="str">
            <v>22-jünger</v>
          </cell>
          <cell r="G195">
            <v>1</v>
          </cell>
          <cell r="H195">
            <v>0</v>
          </cell>
          <cell r="I195">
            <v>0</v>
          </cell>
          <cell r="L195" t="str">
            <v>Abitur</v>
          </cell>
          <cell r="N195">
            <v>1</v>
          </cell>
          <cell r="O195">
            <v>0</v>
          </cell>
          <cell r="P195">
            <v>0</v>
          </cell>
          <cell r="Q195" t="str">
            <v>keine</v>
          </cell>
          <cell r="T195" t="str">
            <v>Bremen</v>
          </cell>
          <cell r="U195">
            <v>1</v>
          </cell>
          <cell r="V195">
            <v>0</v>
          </cell>
          <cell r="W195">
            <v>0</v>
          </cell>
          <cell r="X195">
            <v>0</v>
          </cell>
        </row>
        <row r="196">
          <cell r="D196" t="str">
            <v>weiblich</v>
          </cell>
          <cell r="F196" t="str">
            <v>22-jünger</v>
          </cell>
          <cell r="G196">
            <v>1</v>
          </cell>
          <cell r="H196">
            <v>0</v>
          </cell>
          <cell r="I196">
            <v>0</v>
          </cell>
          <cell r="L196" t="str">
            <v>Abitur</v>
          </cell>
          <cell r="N196">
            <v>1</v>
          </cell>
          <cell r="O196">
            <v>0</v>
          </cell>
          <cell r="P196">
            <v>0</v>
          </cell>
          <cell r="Q196" t="str">
            <v>keine</v>
          </cell>
          <cell r="T196" t="str">
            <v>Bremen</v>
          </cell>
          <cell r="U196">
            <v>1</v>
          </cell>
          <cell r="V196">
            <v>0</v>
          </cell>
          <cell r="W196">
            <v>0</v>
          </cell>
          <cell r="X196">
            <v>0</v>
          </cell>
        </row>
        <row r="197">
          <cell r="D197" t="str">
            <v>männlich</v>
          </cell>
          <cell r="F197" t="str">
            <v>22-jünger</v>
          </cell>
          <cell r="G197">
            <v>1</v>
          </cell>
          <cell r="H197">
            <v>0</v>
          </cell>
          <cell r="I197">
            <v>0</v>
          </cell>
          <cell r="L197" t="str">
            <v>Abitur</v>
          </cell>
          <cell r="N197">
            <v>1</v>
          </cell>
          <cell r="O197">
            <v>0</v>
          </cell>
          <cell r="P197">
            <v>0</v>
          </cell>
          <cell r="Q197" t="str">
            <v>keine</v>
          </cell>
          <cell r="T197" t="str">
            <v>Ausland</v>
          </cell>
          <cell r="U197">
            <v>0</v>
          </cell>
          <cell r="V197">
            <v>0</v>
          </cell>
          <cell r="W197">
            <v>0</v>
          </cell>
          <cell r="X197">
            <v>1</v>
          </cell>
        </row>
        <row r="198">
          <cell r="D198" t="str">
            <v>männlich</v>
          </cell>
          <cell r="F198" t="str">
            <v>22-jünger</v>
          </cell>
          <cell r="G198">
            <v>1</v>
          </cell>
          <cell r="H198">
            <v>0</v>
          </cell>
          <cell r="I198">
            <v>0</v>
          </cell>
          <cell r="L198" t="str">
            <v>Abitur</v>
          </cell>
          <cell r="N198">
            <v>1</v>
          </cell>
          <cell r="O198">
            <v>0</v>
          </cell>
          <cell r="P198">
            <v>0</v>
          </cell>
          <cell r="Q198" t="str">
            <v>keine</v>
          </cell>
          <cell r="T198" t="str">
            <v>Ausland</v>
          </cell>
          <cell r="U198">
            <v>0</v>
          </cell>
          <cell r="V198">
            <v>0</v>
          </cell>
          <cell r="W198">
            <v>0</v>
          </cell>
          <cell r="X198">
            <v>1</v>
          </cell>
        </row>
        <row r="199">
          <cell r="D199" t="str">
            <v>männlich</v>
          </cell>
          <cell r="F199" t="str">
            <v>23-25</v>
          </cell>
          <cell r="G199">
            <v>0</v>
          </cell>
          <cell r="H199">
            <v>1</v>
          </cell>
          <cell r="I199">
            <v>0</v>
          </cell>
          <cell r="L199" t="str">
            <v>Abitur</v>
          </cell>
          <cell r="N199">
            <v>1</v>
          </cell>
          <cell r="O199">
            <v>0</v>
          </cell>
          <cell r="P199">
            <v>0</v>
          </cell>
          <cell r="Q199" t="str">
            <v>Ber.Ausb</v>
          </cell>
          <cell r="T199" t="str">
            <v>Bremen</v>
          </cell>
          <cell r="U199">
            <v>1</v>
          </cell>
          <cell r="V199">
            <v>0</v>
          </cell>
          <cell r="W199">
            <v>0</v>
          </cell>
          <cell r="X199">
            <v>0</v>
          </cell>
        </row>
        <row r="200">
          <cell r="D200" t="str">
            <v>männlich</v>
          </cell>
          <cell r="F200" t="str">
            <v>23-25</v>
          </cell>
          <cell r="G200">
            <v>0</v>
          </cell>
          <cell r="H200">
            <v>1</v>
          </cell>
          <cell r="I200">
            <v>0</v>
          </cell>
          <cell r="L200" t="str">
            <v>Abitur</v>
          </cell>
          <cell r="N200">
            <v>1</v>
          </cell>
          <cell r="O200">
            <v>0</v>
          </cell>
          <cell r="P200">
            <v>0</v>
          </cell>
          <cell r="Q200" t="str">
            <v>keine</v>
          </cell>
          <cell r="T200" t="str">
            <v>sonst.</v>
          </cell>
          <cell r="U200">
            <v>0</v>
          </cell>
          <cell r="V200">
            <v>0</v>
          </cell>
          <cell r="W200">
            <v>1</v>
          </cell>
          <cell r="X200">
            <v>0</v>
          </cell>
        </row>
        <row r="201">
          <cell r="D201" t="str">
            <v>weiblich</v>
          </cell>
          <cell r="F201" t="str">
            <v>22-jünger</v>
          </cell>
          <cell r="G201">
            <v>1</v>
          </cell>
          <cell r="H201">
            <v>0</v>
          </cell>
          <cell r="I201">
            <v>0</v>
          </cell>
          <cell r="L201" t="str">
            <v>Abitur</v>
          </cell>
          <cell r="N201">
            <v>1</v>
          </cell>
          <cell r="O201">
            <v>0</v>
          </cell>
          <cell r="P201">
            <v>0</v>
          </cell>
          <cell r="Q201" t="str">
            <v>keine</v>
          </cell>
          <cell r="T201" t="str">
            <v>NdSachs.</v>
          </cell>
          <cell r="U201">
            <v>0</v>
          </cell>
          <cell r="V201">
            <v>1</v>
          </cell>
          <cell r="W201">
            <v>0</v>
          </cell>
          <cell r="X201">
            <v>0</v>
          </cell>
        </row>
        <row r="202">
          <cell r="D202" t="str">
            <v>weiblich</v>
          </cell>
          <cell r="F202" t="str">
            <v>22-jünger</v>
          </cell>
          <cell r="G202">
            <v>1</v>
          </cell>
          <cell r="H202">
            <v>0</v>
          </cell>
          <cell r="I202">
            <v>0</v>
          </cell>
          <cell r="L202" t="str">
            <v>Abitur</v>
          </cell>
          <cell r="N202">
            <v>1</v>
          </cell>
          <cell r="O202">
            <v>0</v>
          </cell>
          <cell r="P202">
            <v>0</v>
          </cell>
          <cell r="Q202" t="str">
            <v>keine</v>
          </cell>
          <cell r="T202" t="str">
            <v>sonst.</v>
          </cell>
          <cell r="U202">
            <v>0</v>
          </cell>
          <cell r="V202">
            <v>0</v>
          </cell>
          <cell r="W202">
            <v>1</v>
          </cell>
          <cell r="X202">
            <v>0</v>
          </cell>
        </row>
        <row r="203">
          <cell r="D203" t="str">
            <v>weiblich</v>
          </cell>
          <cell r="F203" t="str">
            <v>22-jünger</v>
          </cell>
          <cell r="G203">
            <v>1</v>
          </cell>
          <cell r="H203">
            <v>0</v>
          </cell>
          <cell r="I203">
            <v>0</v>
          </cell>
          <cell r="L203" t="str">
            <v>Abitur</v>
          </cell>
          <cell r="N203">
            <v>1</v>
          </cell>
          <cell r="O203">
            <v>0</v>
          </cell>
          <cell r="P203">
            <v>0</v>
          </cell>
          <cell r="Q203" t="str">
            <v>keine</v>
          </cell>
          <cell r="T203" t="str">
            <v>sonst.</v>
          </cell>
          <cell r="U203">
            <v>0</v>
          </cell>
          <cell r="V203">
            <v>0</v>
          </cell>
          <cell r="W203">
            <v>1</v>
          </cell>
          <cell r="X203">
            <v>0</v>
          </cell>
        </row>
        <row r="204">
          <cell r="D204" t="str">
            <v>weiblich</v>
          </cell>
          <cell r="F204" t="str">
            <v>22-jünger</v>
          </cell>
          <cell r="G204">
            <v>1</v>
          </cell>
          <cell r="H204">
            <v>0</v>
          </cell>
          <cell r="I204">
            <v>0</v>
          </cell>
          <cell r="L204" t="str">
            <v>Fachabi</v>
          </cell>
          <cell r="N204">
            <v>0</v>
          </cell>
          <cell r="O204">
            <v>1</v>
          </cell>
          <cell r="P204">
            <v>0</v>
          </cell>
          <cell r="Q204" t="str">
            <v>keine</v>
          </cell>
          <cell r="T204" t="str">
            <v>NdSachs.</v>
          </cell>
          <cell r="U204">
            <v>0</v>
          </cell>
          <cell r="V204">
            <v>1</v>
          </cell>
          <cell r="W204">
            <v>0</v>
          </cell>
          <cell r="X204">
            <v>0</v>
          </cell>
        </row>
        <row r="205">
          <cell r="D205" t="str">
            <v>männlich</v>
          </cell>
          <cell r="F205" t="str">
            <v>22-jünger</v>
          </cell>
          <cell r="G205">
            <v>1</v>
          </cell>
          <cell r="H205">
            <v>0</v>
          </cell>
          <cell r="I205">
            <v>0</v>
          </cell>
          <cell r="L205" t="str">
            <v>Abitur</v>
          </cell>
          <cell r="N205">
            <v>1</v>
          </cell>
          <cell r="O205">
            <v>0</v>
          </cell>
          <cell r="P205">
            <v>0</v>
          </cell>
          <cell r="Q205" t="str">
            <v>keine</v>
          </cell>
          <cell r="T205" t="str">
            <v>Bremen</v>
          </cell>
          <cell r="U205">
            <v>1</v>
          </cell>
          <cell r="V205">
            <v>0</v>
          </cell>
          <cell r="W205">
            <v>0</v>
          </cell>
          <cell r="X205">
            <v>0</v>
          </cell>
        </row>
        <row r="206">
          <cell r="D206" t="str">
            <v>weiblich</v>
          </cell>
          <cell r="F206" t="str">
            <v>23-25</v>
          </cell>
          <cell r="G206">
            <v>0</v>
          </cell>
          <cell r="H206">
            <v>1</v>
          </cell>
          <cell r="I206">
            <v>0</v>
          </cell>
          <cell r="L206" t="str">
            <v>Fachabi</v>
          </cell>
          <cell r="N206">
            <v>0</v>
          </cell>
          <cell r="O206">
            <v>1</v>
          </cell>
          <cell r="P206">
            <v>0</v>
          </cell>
          <cell r="Q206" t="str">
            <v>Ber.Ausb</v>
          </cell>
          <cell r="T206" t="str">
            <v>NdSachs.</v>
          </cell>
          <cell r="U206">
            <v>0</v>
          </cell>
          <cell r="V206">
            <v>1</v>
          </cell>
          <cell r="W206">
            <v>0</v>
          </cell>
          <cell r="X206">
            <v>0</v>
          </cell>
        </row>
        <row r="207">
          <cell r="D207" t="str">
            <v>männlich</v>
          </cell>
          <cell r="F207" t="str">
            <v>23-25</v>
          </cell>
          <cell r="G207">
            <v>0</v>
          </cell>
          <cell r="H207">
            <v>1</v>
          </cell>
          <cell r="I207">
            <v>0</v>
          </cell>
          <cell r="L207" t="str">
            <v>sonst.</v>
          </cell>
          <cell r="N207">
            <v>0</v>
          </cell>
          <cell r="O207">
            <v>0</v>
          </cell>
          <cell r="P207">
            <v>1</v>
          </cell>
          <cell r="Q207" t="str">
            <v>Ber.Ausb</v>
          </cell>
          <cell r="T207" t="str">
            <v>Ausland</v>
          </cell>
          <cell r="U207">
            <v>0</v>
          </cell>
          <cell r="V207">
            <v>0</v>
          </cell>
          <cell r="W207">
            <v>0</v>
          </cell>
          <cell r="X207">
            <v>1</v>
          </cell>
        </row>
        <row r="208">
          <cell r="D208" t="str">
            <v>weiblich</v>
          </cell>
          <cell r="F208" t="str">
            <v>23-25</v>
          </cell>
          <cell r="G208">
            <v>0</v>
          </cell>
          <cell r="H208">
            <v>1</v>
          </cell>
          <cell r="I208">
            <v>0</v>
          </cell>
          <cell r="L208" t="str">
            <v>Abitur</v>
          </cell>
          <cell r="N208">
            <v>1</v>
          </cell>
          <cell r="O208">
            <v>0</v>
          </cell>
          <cell r="P208">
            <v>0</v>
          </cell>
          <cell r="Q208" t="str">
            <v>keine</v>
          </cell>
          <cell r="T208" t="str">
            <v>Ausland</v>
          </cell>
          <cell r="U208">
            <v>0</v>
          </cell>
          <cell r="V208">
            <v>0</v>
          </cell>
          <cell r="W208">
            <v>0</v>
          </cell>
          <cell r="X208">
            <v>1</v>
          </cell>
        </row>
        <row r="209">
          <cell r="D209" t="str">
            <v>männlich</v>
          </cell>
          <cell r="F209" t="str">
            <v>22-jünger</v>
          </cell>
          <cell r="G209">
            <v>1</v>
          </cell>
          <cell r="H209">
            <v>0</v>
          </cell>
          <cell r="I209">
            <v>0</v>
          </cell>
          <cell r="L209" t="str">
            <v>Abitur</v>
          </cell>
          <cell r="N209">
            <v>1</v>
          </cell>
          <cell r="O209">
            <v>0</v>
          </cell>
          <cell r="P209">
            <v>0</v>
          </cell>
          <cell r="Q209" t="str">
            <v>keine</v>
          </cell>
          <cell r="T209" t="str">
            <v>NdSachs.</v>
          </cell>
          <cell r="U209">
            <v>0</v>
          </cell>
          <cell r="V209">
            <v>1</v>
          </cell>
          <cell r="W209">
            <v>0</v>
          </cell>
          <cell r="X209">
            <v>0</v>
          </cell>
        </row>
        <row r="210">
          <cell r="D210" t="str">
            <v>weiblich</v>
          </cell>
          <cell r="F210" t="str">
            <v>22-jünger</v>
          </cell>
          <cell r="G210">
            <v>1</v>
          </cell>
          <cell r="H210">
            <v>0</v>
          </cell>
          <cell r="I210">
            <v>0</v>
          </cell>
          <cell r="L210" t="str">
            <v>Abitur</v>
          </cell>
          <cell r="N210">
            <v>1</v>
          </cell>
          <cell r="O210">
            <v>0</v>
          </cell>
          <cell r="P210">
            <v>0</v>
          </cell>
          <cell r="Q210" t="str">
            <v>keine</v>
          </cell>
          <cell r="T210" t="str">
            <v>sonst.</v>
          </cell>
          <cell r="U210">
            <v>0</v>
          </cell>
          <cell r="V210">
            <v>0</v>
          </cell>
          <cell r="W210">
            <v>1</v>
          </cell>
          <cell r="X210">
            <v>0</v>
          </cell>
        </row>
        <row r="211">
          <cell r="D211" t="str">
            <v>männlich</v>
          </cell>
          <cell r="F211" t="str">
            <v>22-jünger</v>
          </cell>
          <cell r="G211">
            <v>1</v>
          </cell>
          <cell r="H211">
            <v>0</v>
          </cell>
          <cell r="I211">
            <v>0</v>
          </cell>
          <cell r="L211" t="str">
            <v>sonst.</v>
          </cell>
          <cell r="N211">
            <v>0</v>
          </cell>
          <cell r="O211">
            <v>0</v>
          </cell>
          <cell r="P211">
            <v>1</v>
          </cell>
          <cell r="Q211" t="str">
            <v>keine</v>
          </cell>
          <cell r="T211" t="str">
            <v>Ausland</v>
          </cell>
          <cell r="U211">
            <v>0</v>
          </cell>
          <cell r="V211">
            <v>0</v>
          </cell>
          <cell r="W211">
            <v>0</v>
          </cell>
          <cell r="X211">
            <v>1</v>
          </cell>
        </row>
        <row r="212">
          <cell r="D212" t="str">
            <v>weiblich</v>
          </cell>
          <cell r="F212" t="str">
            <v>22-jünger</v>
          </cell>
          <cell r="G212">
            <v>1</v>
          </cell>
          <cell r="H212">
            <v>0</v>
          </cell>
          <cell r="I212">
            <v>0</v>
          </cell>
          <cell r="L212" t="str">
            <v>Abitur</v>
          </cell>
          <cell r="N212">
            <v>1</v>
          </cell>
          <cell r="O212">
            <v>0</v>
          </cell>
          <cell r="P212">
            <v>0</v>
          </cell>
          <cell r="Q212" t="str">
            <v>keine</v>
          </cell>
          <cell r="T212" t="str">
            <v>sonst.</v>
          </cell>
          <cell r="U212">
            <v>0</v>
          </cell>
          <cell r="V212">
            <v>0</v>
          </cell>
          <cell r="W212">
            <v>1</v>
          </cell>
          <cell r="X212">
            <v>0</v>
          </cell>
        </row>
        <row r="213">
          <cell r="D213" t="str">
            <v>männlich</v>
          </cell>
          <cell r="F213" t="str">
            <v>22-jünger</v>
          </cell>
          <cell r="G213">
            <v>1</v>
          </cell>
          <cell r="H213">
            <v>0</v>
          </cell>
          <cell r="I213">
            <v>0</v>
          </cell>
          <cell r="L213" t="str">
            <v>Abitur</v>
          </cell>
          <cell r="N213">
            <v>1</v>
          </cell>
          <cell r="O213">
            <v>0</v>
          </cell>
          <cell r="P213">
            <v>0</v>
          </cell>
          <cell r="Q213" t="str">
            <v>keine</v>
          </cell>
          <cell r="T213" t="str">
            <v>Ausland</v>
          </cell>
          <cell r="U213">
            <v>0</v>
          </cell>
          <cell r="V213">
            <v>0</v>
          </cell>
          <cell r="W213">
            <v>0</v>
          </cell>
          <cell r="X213">
            <v>1</v>
          </cell>
        </row>
        <row r="214">
          <cell r="D214" t="str">
            <v>männlich</v>
          </cell>
          <cell r="F214" t="str">
            <v>23-25</v>
          </cell>
          <cell r="G214">
            <v>0</v>
          </cell>
          <cell r="H214">
            <v>1</v>
          </cell>
          <cell r="I214">
            <v>0</v>
          </cell>
          <cell r="L214" t="str">
            <v>Fachabi</v>
          </cell>
          <cell r="N214">
            <v>0</v>
          </cell>
          <cell r="O214">
            <v>1</v>
          </cell>
          <cell r="P214">
            <v>0</v>
          </cell>
          <cell r="Q214" t="str">
            <v>Ber.Ausb</v>
          </cell>
          <cell r="T214" t="str">
            <v>NdSachs.</v>
          </cell>
          <cell r="U214">
            <v>0</v>
          </cell>
          <cell r="V214">
            <v>1</v>
          </cell>
          <cell r="W214">
            <v>0</v>
          </cell>
          <cell r="X214">
            <v>0</v>
          </cell>
        </row>
        <row r="215">
          <cell r="D215" t="str">
            <v>männlich</v>
          </cell>
          <cell r="F215" t="str">
            <v>22-jünger</v>
          </cell>
          <cell r="G215">
            <v>1</v>
          </cell>
          <cell r="H215">
            <v>0</v>
          </cell>
          <cell r="I215">
            <v>0</v>
          </cell>
          <cell r="L215" t="str">
            <v>Abitur</v>
          </cell>
          <cell r="N215">
            <v>1</v>
          </cell>
          <cell r="O215">
            <v>0</v>
          </cell>
          <cell r="P215">
            <v>0</v>
          </cell>
          <cell r="Q215" t="str">
            <v>keine</v>
          </cell>
          <cell r="T215" t="str">
            <v>sonst.</v>
          </cell>
          <cell r="U215">
            <v>0</v>
          </cell>
          <cell r="V215">
            <v>0</v>
          </cell>
          <cell r="W215">
            <v>1</v>
          </cell>
          <cell r="X215">
            <v>0</v>
          </cell>
        </row>
        <row r="216">
          <cell r="D216" t="str">
            <v>weiblich</v>
          </cell>
          <cell r="F216" t="str">
            <v>22-jünger</v>
          </cell>
          <cell r="G216">
            <v>1</v>
          </cell>
          <cell r="H216">
            <v>0</v>
          </cell>
          <cell r="I216">
            <v>0</v>
          </cell>
          <cell r="L216" t="str">
            <v>Abitur</v>
          </cell>
          <cell r="N216">
            <v>1</v>
          </cell>
          <cell r="O216">
            <v>0</v>
          </cell>
          <cell r="P216">
            <v>0</v>
          </cell>
          <cell r="Q216" t="str">
            <v>keine</v>
          </cell>
          <cell r="T216" t="str">
            <v>sonst.</v>
          </cell>
          <cell r="U216">
            <v>0</v>
          </cell>
          <cell r="V216">
            <v>0</v>
          </cell>
          <cell r="W216">
            <v>1</v>
          </cell>
          <cell r="X216">
            <v>0</v>
          </cell>
        </row>
        <row r="217">
          <cell r="D217" t="str">
            <v>weiblich</v>
          </cell>
          <cell r="F217" t="str">
            <v>23-25</v>
          </cell>
          <cell r="G217">
            <v>0</v>
          </cell>
          <cell r="H217">
            <v>1</v>
          </cell>
          <cell r="I217">
            <v>0</v>
          </cell>
          <cell r="L217" t="str">
            <v>sonst.</v>
          </cell>
          <cell r="N217">
            <v>0</v>
          </cell>
          <cell r="O217">
            <v>0</v>
          </cell>
          <cell r="P217">
            <v>1</v>
          </cell>
          <cell r="Q217" t="str">
            <v>Ber.Ausb</v>
          </cell>
          <cell r="T217" t="str">
            <v>sonst.</v>
          </cell>
          <cell r="U217">
            <v>0</v>
          </cell>
          <cell r="V217">
            <v>0</v>
          </cell>
          <cell r="W217">
            <v>1</v>
          </cell>
          <cell r="X217">
            <v>0</v>
          </cell>
        </row>
        <row r="218">
          <cell r="D218" t="str">
            <v>männlich</v>
          </cell>
          <cell r="F218" t="str">
            <v>22-jünger</v>
          </cell>
          <cell r="G218">
            <v>1</v>
          </cell>
          <cell r="H218">
            <v>0</v>
          </cell>
          <cell r="I218">
            <v>0</v>
          </cell>
          <cell r="L218" t="str">
            <v>sonst.</v>
          </cell>
          <cell r="N218">
            <v>0</v>
          </cell>
          <cell r="O218">
            <v>0</v>
          </cell>
          <cell r="P218">
            <v>1</v>
          </cell>
          <cell r="Q218" t="str">
            <v>keine</v>
          </cell>
          <cell r="T218" t="str">
            <v>Ausland</v>
          </cell>
          <cell r="U218">
            <v>0</v>
          </cell>
          <cell r="V218">
            <v>0</v>
          </cell>
          <cell r="W218">
            <v>0</v>
          </cell>
          <cell r="X218">
            <v>1</v>
          </cell>
        </row>
        <row r="219">
          <cell r="D219" t="str">
            <v>männlich</v>
          </cell>
          <cell r="F219" t="str">
            <v>22-jünger</v>
          </cell>
          <cell r="G219">
            <v>1</v>
          </cell>
          <cell r="H219">
            <v>0</v>
          </cell>
          <cell r="I219">
            <v>0</v>
          </cell>
          <cell r="L219" t="str">
            <v>Abitur</v>
          </cell>
          <cell r="N219">
            <v>1</v>
          </cell>
          <cell r="O219">
            <v>0</v>
          </cell>
          <cell r="P219">
            <v>0</v>
          </cell>
          <cell r="Q219" t="str">
            <v>keine</v>
          </cell>
          <cell r="T219" t="str">
            <v>sonst.</v>
          </cell>
          <cell r="U219">
            <v>0</v>
          </cell>
          <cell r="V219">
            <v>0</v>
          </cell>
          <cell r="W219">
            <v>1</v>
          </cell>
          <cell r="X219">
            <v>0</v>
          </cell>
        </row>
        <row r="220">
          <cell r="D220" t="str">
            <v>männlich</v>
          </cell>
          <cell r="F220" t="str">
            <v>23-25</v>
          </cell>
          <cell r="G220">
            <v>0</v>
          </cell>
          <cell r="H220">
            <v>1</v>
          </cell>
          <cell r="I220">
            <v>0</v>
          </cell>
          <cell r="L220" t="str">
            <v>Abitur</v>
          </cell>
          <cell r="N220">
            <v>1</v>
          </cell>
          <cell r="O220">
            <v>0</v>
          </cell>
          <cell r="P220">
            <v>0</v>
          </cell>
          <cell r="Q220" t="str">
            <v>Ber.Ausb</v>
          </cell>
          <cell r="T220" t="str">
            <v>NdSachs.</v>
          </cell>
          <cell r="U220">
            <v>0</v>
          </cell>
          <cell r="V220">
            <v>1</v>
          </cell>
          <cell r="W220">
            <v>0</v>
          </cell>
          <cell r="X220">
            <v>0</v>
          </cell>
        </row>
        <row r="221">
          <cell r="D221" t="str">
            <v>weiblich</v>
          </cell>
          <cell r="F221" t="str">
            <v>23-25</v>
          </cell>
          <cell r="G221">
            <v>0</v>
          </cell>
          <cell r="H221">
            <v>1</v>
          </cell>
          <cell r="I221">
            <v>0</v>
          </cell>
          <cell r="L221" t="str">
            <v>Abitur</v>
          </cell>
          <cell r="N221">
            <v>1</v>
          </cell>
          <cell r="O221">
            <v>0</v>
          </cell>
          <cell r="P221">
            <v>0</v>
          </cell>
          <cell r="Q221" t="str">
            <v>keine</v>
          </cell>
          <cell r="T221" t="str">
            <v>Ausland</v>
          </cell>
          <cell r="U221">
            <v>0</v>
          </cell>
          <cell r="V221">
            <v>0</v>
          </cell>
          <cell r="W221">
            <v>0</v>
          </cell>
          <cell r="X221">
            <v>1</v>
          </cell>
        </row>
        <row r="222">
          <cell r="D222" t="str">
            <v>weiblich</v>
          </cell>
          <cell r="F222" t="str">
            <v>26++</v>
          </cell>
          <cell r="G222">
            <v>0</v>
          </cell>
          <cell r="H222">
            <v>0</v>
          </cell>
          <cell r="I222">
            <v>1</v>
          </cell>
          <cell r="L222" t="str">
            <v>Abitur</v>
          </cell>
          <cell r="N222">
            <v>1</v>
          </cell>
          <cell r="O222">
            <v>0</v>
          </cell>
          <cell r="P222">
            <v>0</v>
          </cell>
          <cell r="Q222" t="str">
            <v>keine</v>
          </cell>
          <cell r="T222" t="str">
            <v>Bremen</v>
          </cell>
          <cell r="U222">
            <v>1</v>
          </cell>
          <cell r="V222">
            <v>0</v>
          </cell>
          <cell r="W222">
            <v>0</v>
          </cell>
          <cell r="X222">
            <v>0</v>
          </cell>
        </row>
        <row r="223">
          <cell r="D223" t="str">
            <v>männlich</v>
          </cell>
          <cell r="F223" t="str">
            <v>22-jünger</v>
          </cell>
          <cell r="G223">
            <v>1</v>
          </cell>
          <cell r="H223">
            <v>0</v>
          </cell>
          <cell r="I223">
            <v>0</v>
          </cell>
          <cell r="L223" t="str">
            <v>Fachabi</v>
          </cell>
          <cell r="N223">
            <v>0</v>
          </cell>
          <cell r="O223">
            <v>1</v>
          </cell>
          <cell r="P223">
            <v>0</v>
          </cell>
          <cell r="Q223" t="str">
            <v>keine</v>
          </cell>
          <cell r="T223" t="str">
            <v>Bremen</v>
          </cell>
          <cell r="U223">
            <v>1</v>
          </cell>
          <cell r="V223">
            <v>0</v>
          </cell>
          <cell r="W223">
            <v>0</v>
          </cell>
          <cell r="X223">
            <v>0</v>
          </cell>
        </row>
        <row r="224">
          <cell r="D224" t="str">
            <v>männlich</v>
          </cell>
          <cell r="F224" t="str">
            <v>22-jünger</v>
          </cell>
          <cell r="G224">
            <v>1</v>
          </cell>
          <cell r="H224">
            <v>0</v>
          </cell>
          <cell r="I224">
            <v>0</v>
          </cell>
          <cell r="L224" t="str">
            <v>Abitur</v>
          </cell>
          <cell r="N224">
            <v>1</v>
          </cell>
          <cell r="O224">
            <v>0</v>
          </cell>
          <cell r="P224">
            <v>0</v>
          </cell>
          <cell r="Q224" t="str">
            <v>keine</v>
          </cell>
          <cell r="T224" t="str">
            <v>Bremen</v>
          </cell>
          <cell r="U224">
            <v>1</v>
          </cell>
          <cell r="V224">
            <v>0</v>
          </cell>
          <cell r="W224">
            <v>0</v>
          </cell>
          <cell r="X224">
            <v>0</v>
          </cell>
        </row>
        <row r="225">
          <cell r="D225" t="str">
            <v>männlich</v>
          </cell>
          <cell r="F225" t="str">
            <v>22-jünger</v>
          </cell>
          <cell r="G225">
            <v>1</v>
          </cell>
          <cell r="H225">
            <v>0</v>
          </cell>
          <cell r="I225">
            <v>0</v>
          </cell>
          <cell r="L225" t="str">
            <v>Abitur</v>
          </cell>
          <cell r="N225">
            <v>1</v>
          </cell>
          <cell r="O225">
            <v>0</v>
          </cell>
          <cell r="P225">
            <v>0</v>
          </cell>
          <cell r="Q225" t="str">
            <v>keine</v>
          </cell>
          <cell r="T225" t="str">
            <v>Bremen</v>
          </cell>
          <cell r="U225">
            <v>1</v>
          </cell>
          <cell r="V225">
            <v>0</v>
          </cell>
          <cell r="W225">
            <v>0</v>
          </cell>
          <cell r="X225">
            <v>0</v>
          </cell>
        </row>
        <row r="226">
          <cell r="D226" t="str">
            <v>weiblich</v>
          </cell>
          <cell r="F226" t="str">
            <v>22-jünger</v>
          </cell>
          <cell r="G226">
            <v>1</v>
          </cell>
          <cell r="H226">
            <v>0</v>
          </cell>
          <cell r="I226">
            <v>0</v>
          </cell>
          <cell r="L226" t="str">
            <v>Abitur</v>
          </cell>
          <cell r="N226">
            <v>1</v>
          </cell>
          <cell r="O226">
            <v>0</v>
          </cell>
          <cell r="P226">
            <v>0</v>
          </cell>
          <cell r="Q226" t="str">
            <v>Ber.Ausb</v>
          </cell>
          <cell r="T226" t="str">
            <v>NdSachs.</v>
          </cell>
          <cell r="U226">
            <v>0</v>
          </cell>
          <cell r="V226">
            <v>1</v>
          </cell>
          <cell r="W226">
            <v>0</v>
          </cell>
          <cell r="X226">
            <v>0</v>
          </cell>
        </row>
        <row r="227">
          <cell r="D227" t="str">
            <v>männlich</v>
          </cell>
          <cell r="F227" t="str">
            <v>26++</v>
          </cell>
          <cell r="G227">
            <v>0</v>
          </cell>
          <cell r="H227">
            <v>0</v>
          </cell>
          <cell r="I227">
            <v>1</v>
          </cell>
          <cell r="L227" t="str">
            <v>Fachabi</v>
          </cell>
          <cell r="N227">
            <v>0</v>
          </cell>
          <cell r="O227">
            <v>1</v>
          </cell>
          <cell r="P227">
            <v>0</v>
          </cell>
          <cell r="Q227" t="str">
            <v>Ber.Ausb</v>
          </cell>
          <cell r="T227" t="str">
            <v>NdSachs.</v>
          </cell>
          <cell r="U227">
            <v>0</v>
          </cell>
          <cell r="V227">
            <v>1</v>
          </cell>
          <cell r="W227">
            <v>0</v>
          </cell>
          <cell r="X227">
            <v>0</v>
          </cell>
        </row>
        <row r="228">
          <cell r="D228" t="str">
            <v>männlich</v>
          </cell>
          <cell r="F228" t="str">
            <v>22-jünger</v>
          </cell>
          <cell r="G228">
            <v>1</v>
          </cell>
          <cell r="H228">
            <v>0</v>
          </cell>
          <cell r="I228">
            <v>0</v>
          </cell>
          <cell r="L228" t="str">
            <v>Fachabi</v>
          </cell>
          <cell r="N228">
            <v>0</v>
          </cell>
          <cell r="O228">
            <v>1</v>
          </cell>
          <cell r="P228">
            <v>0</v>
          </cell>
          <cell r="Q228" t="str">
            <v>Ber.Ausb</v>
          </cell>
          <cell r="T228" t="str">
            <v>Bremen</v>
          </cell>
          <cell r="U228">
            <v>1</v>
          </cell>
          <cell r="V228">
            <v>0</v>
          </cell>
          <cell r="W228">
            <v>0</v>
          </cell>
          <cell r="X228">
            <v>0</v>
          </cell>
        </row>
        <row r="229">
          <cell r="D229" t="str">
            <v>weiblich</v>
          </cell>
          <cell r="F229" t="str">
            <v>22-jünger</v>
          </cell>
          <cell r="G229">
            <v>1</v>
          </cell>
          <cell r="H229">
            <v>0</v>
          </cell>
          <cell r="I229">
            <v>0</v>
          </cell>
          <cell r="L229" t="str">
            <v>Abitur</v>
          </cell>
          <cell r="N229">
            <v>1</v>
          </cell>
          <cell r="O229">
            <v>0</v>
          </cell>
          <cell r="P229">
            <v>0</v>
          </cell>
          <cell r="Q229" t="str">
            <v>keine</v>
          </cell>
          <cell r="T229" t="str">
            <v>sonst.</v>
          </cell>
          <cell r="U229">
            <v>0</v>
          </cell>
          <cell r="V229">
            <v>0</v>
          </cell>
          <cell r="W229">
            <v>1</v>
          </cell>
          <cell r="X229">
            <v>0</v>
          </cell>
        </row>
        <row r="230">
          <cell r="D230" t="str">
            <v>weiblich</v>
          </cell>
          <cell r="F230" t="str">
            <v>22-jünger</v>
          </cell>
          <cell r="G230">
            <v>1</v>
          </cell>
          <cell r="H230">
            <v>0</v>
          </cell>
          <cell r="I230">
            <v>0</v>
          </cell>
          <cell r="L230" t="str">
            <v>Fachabi</v>
          </cell>
          <cell r="N230">
            <v>0</v>
          </cell>
          <cell r="O230">
            <v>1</v>
          </cell>
          <cell r="P230">
            <v>0</v>
          </cell>
          <cell r="Q230" t="str">
            <v>keine</v>
          </cell>
          <cell r="T230" t="str">
            <v>sonst.</v>
          </cell>
          <cell r="U230">
            <v>0</v>
          </cell>
          <cell r="V230">
            <v>0</v>
          </cell>
          <cell r="W230">
            <v>1</v>
          </cell>
          <cell r="X230">
            <v>0</v>
          </cell>
        </row>
        <row r="231">
          <cell r="D231" t="str">
            <v>männlich</v>
          </cell>
          <cell r="F231" t="str">
            <v>23-25</v>
          </cell>
          <cell r="G231">
            <v>0</v>
          </cell>
          <cell r="H231">
            <v>1</v>
          </cell>
          <cell r="I231">
            <v>0</v>
          </cell>
          <cell r="L231" t="str">
            <v>sonst.</v>
          </cell>
          <cell r="N231">
            <v>0</v>
          </cell>
          <cell r="O231">
            <v>0</v>
          </cell>
          <cell r="P231">
            <v>1</v>
          </cell>
          <cell r="Q231" t="str">
            <v>Ber.Ausb</v>
          </cell>
          <cell r="T231" t="str">
            <v>NdSachs.</v>
          </cell>
          <cell r="U231">
            <v>0</v>
          </cell>
          <cell r="V231">
            <v>1</v>
          </cell>
          <cell r="W231">
            <v>0</v>
          </cell>
          <cell r="X231">
            <v>0</v>
          </cell>
        </row>
        <row r="232">
          <cell r="D232" t="str">
            <v>männlich</v>
          </cell>
          <cell r="F232" t="str">
            <v>22-jünger</v>
          </cell>
          <cell r="G232">
            <v>1</v>
          </cell>
          <cell r="H232">
            <v>0</v>
          </cell>
          <cell r="I232">
            <v>0</v>
          </cell>
          <cell r="L232" t="str">
            <v>Abitur</v>
          </cell>
          <cell r="N232">
            <v>1</v>
          </cell>
          <cell r="O232">
            <v>0</v>
          </cell>
          <cell r="P232">
            <v>0</v>
          </cell>
          <cell r="Q232" t="str">
            <v>keine</v>
          </cell>
          <cell r="T232" t="str">
            <v>Ausland</v>
          </cell>
          <cell r="U232">
            <v>0</v>
          </cell>
          <cell r="V232">
            <v>0</v>
          </cell>
          <cell r="W232">
            <v>0</v>
          </cell>
          <cell r="X232">
            <v>1</v>
          </cell>
        </row>
        <row r="233">
          <cell r="D233" t="str">
            <v>weiblich</v>
          </cell>
          <cell r="F233" t="str">
            <v>22-jünger</v>
          </cell>
          <cell r="G233">
            <v>1</v>
          </cell>
          <cell r="H233">
            <v>0</v>
          </cell>
          <cell r="I233">
            <v>0</v>
          </cell>
          <cell r="L233" t="str">
            <v>Abitur</v>
          </cell>
          <cell r="N233">
            <v>1</v>
          </cell>
          <cell r="O233">
            <v>0</v>
          </cell>
          <cell r="P233">
            <v>0</v>
          </cell>
          <cell r="Q233" t="str">
            <v>keine</v>
          </cell>
          <cell r="T233" t="str">
            <v>Ausland</v>
          </cell>
          <cell r="U233">
            <v>0</v>
          </cell>
          <cell r="V233">
            <v>0</v>
          </cell>
          <cell r="W233">
            <v>0</v>
          </cell>
          <cell r="X233">
            <v>1</v>
          </cell>
        </row>
        <row r="234">
          <cell r="D234" t="str">
            <v>weiblich</v>
          </cell>
          <cell r="F234" t="str">
            <v>23-25</v>
          </cell>
          <cell r="G234">
            <v>0</v>
          </cell>
          <cell r="H234">
            <v>1</v>
          </cell>
          <cell r="I234">
            <v>0</v>
          </cell>
          <cell r="L234" t="str">
            <v>Abitur</v>
          </cell>
          <cell r="N234">
            <v>1</v>
          </cell>
          <cell r="O234">
            <v>0</v>
          </cell>
          <cell r="P234">
            <v>0</v>
          </cell>
          <cell r="Q234" t="str">
            <v>Ber.Ausb</v>
          </cell>
          <cell r="T234" t="str">
            <v>Bremen</v>
          </cell>
          <cell r="U234">
            <v>1</v>
          </cell>
          <cell r="V234">
            <v>0</v>
          </cell>
          <cell r="W234">
            <v>0</v>
          </cell>
          <cell r="X234">
            <v>0</v>
          </cell>
        </row>
        <row r="235">
          <cell r="D235" t="str">
            <v>weiblich</v>
          </cell>
          <cell r="F235" t="str">
            <v>22-jünger</v>
          </cell>
          <cell r="G235">
            <v>1</v>
          </cell>
          <cell r="H235">
            <v>0</v>
          </cell>
          <cell r="I235">
            <v>0</v>
          </cell>
          <cell r="L235" t="str">
            <v>Abitur</v>
          </cell>
          <cell r="N235">
            <v>1</v>
          </cell>
          <cell r="O235">
            <v>0</v>
          </cell>
          <cell r="P235">
            <v>0</v>
          </cell>
          <cell r="Q235" t="str">
            <v>keine</v>
          </cell>
          <cell r="T235" t="str">
            <v>NdSachs.</v>
          </cell>
          <cell r="U235">
            <v>0</v>
          </cell>
          <cell r="V235">
            <v>1</v>
          </cell>
          <cell r="W235">
            <v>0</v>
          </cell>
          <cell r="X235">
            <v>0</v>
          </cell>
        </row>
        <row r="236">
          <cell r="D236" t="str">
            <v>weiblich</v>
          </cell>
          <cell r="F236" t="str">
            <v>22-jünger</v>
          </cell>
          <cell r="G236">
            <v>1</v>
          </cell>
          <cell r="H236">
            <v>0</v>
          </cell>
          <cell r="I236">
            <v>0</v>
          </cell>
          <cell r="L236" t="str">
            <v>Abitur</v>
          </cell>
          <cell r="N236">
            <v>1</v>
          </cell>
          <cell r="O236">
            <v>0</v>
          </cell>
          <cell r="P236">
            <v>0</v>
          </cell>
          <cell r="Q236" t="str">
            <v>keine</v>
          </cell>
          <cell r="T236" t="str">
            <v>NdSachs.</v>
          </cell>
          <cell r="U236">
            <v>0</v>
          </cell>
          <cell r="V236">
            <v>1</v>
          </cell>
          <cell r="W236">
            <v>0</v>
          </cell>
          <cell r="X236">
            <v>0</v>
          </cell>
        </row>
        <row r="237">
          <cell r="D237" t="str">
            <v>weiblich</v>
          </cell>
          <cell r="F237" t="str">
            <v>22-jünger</v>
          </cell>
          <cell r="G237">
            <v>1</v>
          </cell>
          <cell r="H237">
            <v>0</v>
          </cell>
          <cell r="I237">
            <v>0</v>
          </cell>
          <cell r="L237" t="str">
            <v>Abitur</v>
          </cell>
          <cell r="N237">
            <v>1</v>
          </cell>
          <cell r="O237">
            <v>0</v>
          </cell>
          <cell r="P237">
            <v>0</v>
          </cell>
          <cell r="Q237" t="str">
            <v>keine</v>
          </cell>
          <cell r="T237" t="str">
            <v>Ausland</v>
          </cell>
          <cell r="U237">
            <v>0</v>
          </cell>
          <cell r="V237">
            <v>0</v>
          </cell>
          <cell r="W237">
            <v>0</v>
          </cell>
          <cell r="X237">
            <v>1</v>
          </cell>
        </row>
        <row r="238">
          <cell r="D238" t="str">
            <v>männlich</v>
          </cell>
          <cell r="F238" t="str">
            <v>22-jünger</v>
          </cell>
          <cell r="G238">
            <v>1</v>
          </cell>
          <cell r="H238">
            <v>0</v>
          </cell>
          <cell r="I238">
            <v>0</v>
          </cell>
          <cell r="L238" t="str">
            <v>Fachabi</v>
          </cell>
          <cell r="N238">
            <v>0</v>
          </cell>
          <cell r="O238">
            <v>1</v>
          </cell>
          <cell r="P238">
            <v>0</v>
          </cell>
          <cell r="Q238" t="str">
            <v>keine</v>
          </cell>
          <cell r="T238" t="str">
            <v>Bremen</v>
          </cell>
          <cell r="U238">
            <v>1</v>
          </cell>
          <cell r="V238">
            <v>0</v>
          </cell>
          <cell r="W238">
            <v>0</v>
          </cell>
          <cell r="X238">
            <v>0</v>
          </cell>
        </row>
        <row r="239">
          <cell r="D239" t="str">
            <v>weiblich</v>
          </cell>
          <cell r="F239" t="str">
            <v>22-jünger</v>
          </cell>
          <cell r="G239">
            <v>1</v>
          </cell>
          <cell r="H239">
            <v>0</v>
          </cell>
          <cell r="I239">
            <v>0</v>
          </cell>
          <cell r="L239" t="str">
            <v>Abitur</v>
          </cell>
          <cell r="N239">
            <v>1</v>
          </cell>
          <cell r="O239">
            <v>0</v>
          </cell>
          <cell r="P239">
            <v>0</v>
          </cell>
          <cell r="Q239" t="str">
            <v>keine</v>
          </cell>
          <cell r="T239" t="str">
            <v>Bremen</v>
          </cell>
          <cell r="U239">
            <v>1</v>
          </cell>
          <cell r="V239">
            <v>0</v>
          </cell>
          <cell r="W239">
            <v>0</v>
          </cell>
          <cell r="X239">
            <v>0</v>
          </cell>
        </row>
        <row r="240">
          <cell r="D240" t="str">
            <v>weiblich</v>
          </cell>
          <cell r="F240" t="str">
            <v>26++</v>
          </cell>
          <cell r="G240">
            <v>0</v>
          </cell>
          <cell r="H240">
            <v>0</v>
          </cell>
          <cell r="I240">
            <v>1</v>
          </cell>
          <cell r="L240" t="str">
            <v>Abitur</v>
          </cell>
          <cell r="N240">
            <v>1</v>
          </cell>
          <cell r="O240">
            <v>0</v>
          </cell>
          <cell r="P240">
            <v>0</v>
          </cell>
          <cell r="Q240" t="str">
            <v>keine</v>
          </cell>
          <cell r="T240" t="str">
            <v>Ausland</v>
          </cell>
          <cell r="U240">
            <v>0</v>
          </cell>
          <cell r="V240">
            <v>0</v>
          </cell>
          <cell r="W240">
            <v>0</v>
          </cell>
          <cell r="X240">
            <v>1</v>
          </cell>
        </row>
        <row r="241">
          <cell r="D241" t="str">
            <v>weiblich</v>
          </cell>
          <cell r="F241" t="str">
            <v>22-jünger</v>
          </cell>
          <cell r="G241">
            <v>1</v>
          </cell>
          <cell r="H241">
            <v>0</v>
          </cell>
          <cell r="I241">
            <v>0</v>
          </cell>
          <cell r="L241" t="str">
            <v>Abitur</v>
          </cell>
          <cell r="N241">
            <v>1</v>
          </cell>
          <cell r="O241">
            <v>0</v>
          </cell>
          <cell r="P241">
            <v>0</v>
          </cell>
          <cell r="Q241" t="str">
            <v>keine</v>
          </cell>
          <cell r="T241" t="str">
            <v>Ausland</v>
          </cell>
          <cell r="U241">
            <v>0</v>
          </cell>
          <cell r="V241">
            <v>0</v>
          </cell>
          <cell r="W241">
            <v>0</v>
          </cell>
          <cell r="X241">
            <v>1</v>
          </cell>
        </row>
        <row r="242">
          <cell r="D242" t="str">
            <v>männlich</v>
          </cell>
          <cell r="F242" t="str">
            <v>-</v>
          </cell>
          <cell r="G242" t="str">
            <v>-</v>
          </cell>
          <cell r="H242" t="str">
            <v>-</v>
          </cell>
          <cell r="I242" t="str">
            <v>-</v>
          </cell>
          <cell r="L242" t="str">
            <v>Fachabi</v>
          </cell>
          <cell r="N242">
            <v>0</v>
          </cell>
          <cell r="O242">
            <v>1</v>
          </cell>
          <cell r="P242">
            <v>0</v>
          </cell>
          <cell r="Q242" t="str">
            <v>keine</v>
          </cell>
          <cell r="T242" t="str">
            <v>Bremen</v>
          </cell>
          <cell r="U242">
            <v>1</v>
          </cell>
          <cell r="V242">
            <v>0</v>
          </cell>
          <cell r="W242">
            <v>0</v>
          </cell>
          <cell r="X242">
            <v>0</v>
          </cell>
        </row>
        <row r="243">
          <cell r="D243" t="str">
            <v>männlich</v>
          </cell>
          <cell r="F243" t="str">
            <v>26++</v>
          </cell>
          <cell r="G243">
            <v>0</v>
          </cell>
          <cell r="H243">
            <v>0</v>
          </cell>
          <cell r="I243">
            <v>1</v>
          </cell>
          <cell r="L243" t="str">
            <v>Fachabi</v>
          </cell>
          <cell r="N243">
            <v>0</v>
          </cell>
          <cell r="O243">
            <v>1</v>
          </cell>
          <cell r="P243">
            <v>0</v>
          </cell>
          <cell r="Q243" t="str">
            <v>Ber.Ausb</v>
          </cell>
          <cell r="T243" t="str">
            <v>Bremen</v>
          </cell>
          <cell r="U243">
            <v>1</v>
          </cell>
          <cell r="V243">
            <v>0</v>
          </cell>
          <cell r="W243">
            <v>0</v>
          </cell>
          <cell r="X243">
            <v>0</v>
          </cell>
        </row>
        <row r="244">
          <cell r="D244" t="str">
            <v>männlich</v>
          </cell>
          <cell r="F244" t="str">
            <v>23-25</v>
          </cell>
          <cell r="G244">
            <v>0</v>
          </cell>
          <cell r="H244">
            <v>1</v>
          </cell>
          <cell r="I244">
            <v>0</v>
          </cell>
          <cell r="L244" t="str">
            <v>Abitur</v>
          </cell>
          <cell r="N244">
            <v>1</v>
          </cell>
          <cell r="O244">
            <v>0</v>
          </cell>
          <cell r="P244">
            <v>0</v>
          </cell>
          <cell r="Q244" t="str">
            <v>keine</v>
          </cell>
          <cell r="T244" t="str">
            <v>Ausland</v>
          </cell>
          <cell r="U244">
            <v>0</v>
          </cell>
          <cell r="V244">
            <v>0</v>
          </cell>
          <cell r="W244">
            <v>0</v>
          </cell>
          <cell r="X244">
            <v>1</v>
          </cell>
        </row>
        <row r="245">
          <cell r="D245" t="str">
            <v>weiblich</v>
          </cell>
          <cell r="F245" t="str">
            <v>23-25</v>
          </cell>
          <cell r="G245">
            <v>0</v>
          </cell>
          <cell r="H245">
            <v>1</v>
          </cell>
          <cell r="I245">
            <v>0</v>
          </cell>
          <cell r="L245" t="str">
            <v>Fachabi</v>
          </cell>
          <cell r="N245">
            <v>0</v>
          </cell>
          <cell r="O245">
            <v>1</v>
          </cell>
          <cell r="P245">
            <v>0</v>
          </cell>
          <cell r="Q245" t="str">
            <v>Ber.Ausb</v>
          </cell>
          <cell r="T245" t="str">
            <v>Bremen</v>
          </cell>
          <cell r="U245">
            <v>1</v>
          </cell>
          <cell r="V245">
            <v>0</v>
          </cell>
          <cell r="W245">
            <v>0</v>
          </cell>
          <cell r="X245">
            <v>0</v>
          </cell>
        </row>
        <row r="246">
          <cell r="D246" t="str">
            <v>männlich</v>
          </cell>
          <cell r="F246" t="str">
            <v>23-25</v>
          </cell>
          <cell r="G246">
            <v>0</v>
          </cell>
          <cell r="H246">
            <v>1</v>
          </cell>
          <cell r="I246">
            <v>0</v>
          </cell>
          <cell r="L246" t="str">
            <v>Fachabi</v>
          </cell>
          <cell r="N246">
            <v>0</v>
          </cell>
          <cell r="O246">
            <v>1</v>
          </cell>
          <cell r="P246">
            <v>0</v>
          </cell>
          <cell r="Q246" t="str">
            <v>keine</v>
          </cell>
          <cell r="T246" t="str">
            <v>Ausland</v>
          </cell>
          <cell r="U246">
            <v>0</v>
          </cell>
          <cell r="V246">
            <v>0</v>
          </cell>
          <cell r="W246">
            <v>0</v>
          </cell>
          <cell r="X246">
            <v>1</v>
          </cell>
        </row>
        <row r="247">
          <cell r="D247" t="str">
            <v>männlich</v>
          </cell>
          <cell r="F247" t="str">
            <v>22-jünger</v>
          </cell>
          <cell r="G247">
            <v>1</v>
          </cell>
          <cell r="H247">
            <v>0</v>
          </cell>
          <cell r="I247">
            <v>0</v>
          </cell>
          <cell r="L247" t="str">
            <v>Abitur</v>
          </cell>
          <cell r="N247">
            <v>1</v>
          </cell>
          <cell r="O247">
            <v>0</v>
          </cell>
          <cell r="P247">
            <v>0</v>
          </cell>
          <cell r="Q247" t="str">
            <v>keine</v>
          </cell>
          <cell r="T247" t="str">
            <v>Ausland</v>
          </cell>
          <cell r="U247">
            <v>0</v>
          </cell>
          <cell r="V247">
            <v>0</v>
          </cell>
          <cell r="W247">
            <v>0</v>
          </cell>
          <cell r="X247">
            <v>1</v>
          </cell>
        </row>
        <row r="248">
          <cell r="D248" t="str">
            <v>männlich</v>
          </cell>
          <cell r="F248" t="str">
            <v>23-25</v>
          </cell>
          <cell r="G248">
            <v>0</v>
          </cell>
          <cell r="H248">
            <v>1</v>
          </cell>
          <cell r="I248">
            <v>0</v>
          </cell>
          <cell r="L248" t="str">
            <v>Abitur</v>
          </cell>
          <cell r="N248">
            <v>1</v>
          </cell>
          <cell r="O248">
            <v>0</v>
          </cell>
          <cell r="P248">
            <v>0</v>
          </cell>
          <cell r="Q248" t="str">
            <v>Ber.Ausb</v>
          </cell>
          <cell r="T248" t="str">
            <v>Bremen</v>
          </cell>
          <cell r="U248">
            <v>1</v>
          </cell>
          <cell r="V248">
            <v>0</v>
          </cell>
          <cell r="W248">
            <v>0</v>
          </cell>
          <cell r="X248">
            <v>0</v>
          </cell>
        </row>
        <row r="249">
          <cell r="D249" t="str">
            <v>männlich</v>
          </cell>
          <cell r="F249" t="str">
            <v>23-25</v>
          </cell>
          <cell r="G249">
            <v>0</v>
          </cell>
          <cell r="H249">
            <v>1</v>
          </cell>
          <cell r="I249">
            <v>0</v>
          </cell>
          <cell r="L249" t="str">
            <v>Fachabi</v>
          </cell>
          <cell r="N249">
            <v>0</v>
          </cell>
          <cell r="O249">
            <v>1</v>
          </cell>
          <cell r="P249">
            <v>0</v>
          </cell>
          <cell r="Q249" t="str">
            <v>keine</v>
          </cell>
          <cell r="T249" t="str">
            <v>Bremen</v>
          </cell>
          <cell r="U249">
            <v>1</v>
          </cell>
          <cell r="V249">
            <v>0</v>
          </cell>
          <cell r="W249">
            <v>0</v>
          </cell>
          <cell r="X249">
            <v>0</v>
          </cell>
        </row>
        <row r="250">
          <cell r="D250" t="str">
            <v>weiblich</v>
          </cell>
          <cell r="F250" t="str">
            <v>22-jünger</v>
          </cell>
          <cell r="G250">
            <v>1</v>
          </cell>
          <cell r="H250">
            <v>0</v>
          </cell>
          <cell r="I250">
            <v>0</v>
          </cell>
          <cell r="L250" t="str">
            <v>Abitur</v>
          </cell>
          <cell r="N250">
            <v>1</v>
          </cell>
          <cell r="O250">
            <v>0</v>
          </cell>
          <cell r="P250">
            <v>0</v>
          </cell>
          <cell r="Q250" t="str">
            <v>keine</v>
          </cell>
          <cell r="T250" t="str">
            <v>sonst.</v>
          </cell>
          <cell r="U250">
            <v>0</v>
          </cell>
          <cell r="V250">
            <v>0</v>
          </cell>
          <cell r="W250">
            <v>1</v>
          </cell>
          <cell r="X250">
            <v>0</v>
          </cell>
        </row>
        <row r="251">
          <cell r="D251" t="str">
            <v>männlich</v>
          </cell>
          <cell r="F251" t="str">
            <v>22-jünger</v>
          </cell>
          <cell r="G251">
            <v>1</v>
          </cell>
          <cell r="H251">
            <v>0</v>
          </cell>
          <cell r="I251">
            <v>0</v>
          </cell>
          <cell r="L251" t="str">
            <v>Fachabi</v>
          </cell>
          <cell r="N251">
            <v>0</v>
          </cell>
          <cell r="O251">
            <v>1</v>
          </cell>
          <cell r="P251">
            <v>0</v>
          </cell>
          <cell r="Q251" t="str">
            <v>keine</v>
          </cell>
          <cell r="T251" t="str">
            <v>sonst.</v>
          </cell>
          <cell r="U251">
            <v>0</v>
          </cell>
          <cell r="V251">
            <v>0</v>
          </cell>
          <cell r="W251">
            <v>1</v>
          </cell>
          <cell r="X251">
            <v>0</v>
          </cell>
        </row>
        <row r="252">
          <cell r="D252" t="str">
            <v>weiblich</v>
          </cell>
          <cell r="F252" t="str">
            <v>22-jünger</v>
          </cell>
          <cell r="G252">
            <v>1</v>
          </cell>
          <cell r="H252">
            <v>0</v>
          </cell>
          <cell r="I252">
            <v>0</v>
          </cell>
          <cell r="L252" t="str">
            <v>Abitur</v>
          </cell>
          <cell r="N252">
            <v>1</v>
          </cell>
          <cell r="O252">
            <v>0</v>
          </cell>
          <cell r="P252">
            <v>0</v>
          </cell>
          <cell r="Q252" t="str">
            <v>keine</v>
          </cell>
          <cell r="T252" t="str">
            <v>NdSachs.</v>
          </cell>
          <cell r="U252">
            <v>0</v>
          </cell>
          <cell r="V252">
            <v>1</v>
          </cell>
          <cell r="W252">
            <v>0</v>
          </cell>
          <cell r="X252">
            <v>0</v>
          </cell>
        </row>
        <row r="253">
          <cell r="D253" t="str">
            <v>weiblich</v>
          </cell>
          <cell r="F253" t="str">
            <v>-</v>
          </cell>
          <cell r="G253" t="str">
            <v>-</v>
          </cell>
          <cell r="H253" t="str">
            <v>-</v>
          </cell>
          <cell r="I253" t="str">
            <v>-</v>
          </cell>
          <cell r="L253" t="str">
            <v>Fachabi</v>
          </cell>
          <cell r="N253">
            <v>0</v>
          </cell>
          <cell r="O253">
            <v>1</v>
          </cell>
          <cell r="P253">
            <v>0</v>
          </cell>
          <cell r="Q253" t="str">
            <v>Ber.Ausb</v>
          </cell>
          <cell r="T253" t="str">
            <v>Bremen</v>
          </cell>
          <cell r="U253">
            <v>1</v>
          </cell>
          <cell r="V253">
            <v>0</v>
          </cell>
          <cell r="W253">
            <v>0</v>
          </cell>
          <cell r="X253">
            <v>0</v>
          </cell>
        </row>
        <row r="254">
          <cell r="D254" t="str">
            <v>männlich</v>
          </cell>
          <cell r="F254" t="str">
            <v>22-jünger</v>
          </cell>
          <cell r="G254">
            <v>1</v>
          </cell>
          <cell r="H254">
            <v>0</v>
          </cell>
          <cell r="I254">
            <v>0</v>
          </cell>
          <cell r="L254" t="str">
            <v>Fachabi</v>
          </cell>
          <cell r="N254">
            <v>0</v>
          </cell>
          <cell r="O254">
            <v>1</v>
          </cell>
          <cell r="P254">
            <v>0</v>
          </cell>
          <cell r="Q254" t="str">
            <v>keine</v>
          </cell>
          <cell r="T254" t="str">
            <v>NdSachs.</v>
          </cell>
          <cell r="U254">
            <v>0</v>
          </cell>
          <cell r="V254">
            <v>1</v>
          </cell>
          <cell r="W254">
            <v>0</v>
          </cell>
          <cell r="X254">
            <v>0</v>
          </cell>
        </row>
        <row r="255">
          <cell r="D255" t="str">
            <v>männlich</v>
          </cell>
          <cell r="F255" t="str">
            <v>23-25</v>
          </cell>
          <cell r="G255">
            <v>0</v>
          </cell>
          <cell r="H255">
            <v>1</v>
          </cell>
          <cell r="I255">
            <v>0</v>
          </cell>
          <cell r="L255" t="str">
            <v>Fachabi</v>
          </cell>
          <cell r="N255">
            <v>0</v>
          </cell>
          <cell r="O255">
            <v>1</v>
          </cell>
          <cell r="P255">
            <v>0</v>
          </cell>
          <cell r="Q255" t="str">
            <v>Ber.Ausb</v>
          </cell>
          <cell r="T255" t="str">
            <v>NdSachs.</v>
          </cell>
          <cell r="U255">
            <v>0</v>
          </cell>
          <cell r="V255">
            <v>1</v>
          </cell>
          <cell r="W255">
            <v>0</v>
          </cell>
          <cell r="X255">
            <v>0</v>
          </cell>
        </row>
        <row r="256">
          <cell r="D256" t="str">
            <v>männlich</v>
          </cell>
          <cell r="F256" t="str">
            <v>23-25</v>
          </cell>
          <cell r="G256">
            <v>0</v>
          </cell>
          <cell r="H256">
            <v>1</v>
          </cell>
          <cell r="I256">
            <v>0</v>
          </cell>
          <cell r="L256" t="str">
            <v>Abitur</v>
          </cell>
          <cell r="N256">
            <v>1</v>
          </cell>
          <cell r="O256">
            <v>0</v>
          </cell>
          <cell r="P256">
            <v>0</v>
          </cell>
          <cell r="Q256" t="str">
            <v>Ber.Ausb</v>
          </cell>
          <cell r="T256" t="str">
            <v>Bremen</v>
          </cell>
          <cell r="U256">
            <v>1</v>
          </cell>
          <cell r="V256">
            <v>0</v>
          </cell>
          <cell r="W256">
            <v>0</v>
          </cell>
          <cell r="X256">
            <v>0</v>
          </cell>
        </row>
        <row r="257">
          <cell r="D257" t="str">
            <v>männlich</v>
          </cell>
          <cell r="F257" t="str">
            <v>23-25</v>
          </cell>
          <cell r="G257">
            <v>0</v>
          </cell>
          <cell r="H257">
            <v>1</v>
          </cell>
          <cell r="I257">
            <v>0</v>
          </cell>
          <cell r="L257" t="str">
            <v>Fachabi</v>
          </cell>
          <cell r="N257">
            <v>0</v>
          </cell>
          <cell r="O257">
            <v>1</v>
          </cell>
          <cell r="P257">
            <v>0</v>
          </cell>
          <cell r="Q257" t="str">
            <v>Ber.Ausb</v>
          </cell>
          <cell r="T257" t="str">
            <v>Bremen</v>
          </cell>
          <cell r="U257">
            <v>1</v>
          </cell>
          <cell r="V257">
            <v>0</v>
          </cell>
          <cell r="W257">
            <v>0</v>
          </cell>
          <cell r="X257">
            <v>0</v>
          </cell>
        </row>
        <row r="258">
          <cell r="D258" t="str">
            <v>männlich</v>
          </cell>
          <cell r="F258" t="str">
            <v>23-25</v>
          </cell>
          <cell r="G258">
            <v>0</v>
          </cell>
          <cell r="H258">
            <v>1</v>
          </cell>
          <cell r="I258">
            <v>0</v>
          </cell>
          <cell r="L258" t="str">
            <v>Fachabi</v>
          </cell>
          <cell r="N258">
            <v>0</v>
          </cell>
          <cell r="O258">
            <v>1</v>
          </cell>
          <cell r="P258">
            <v>0</v>
          </cell>
          <cell r="Q258" t="str">
            <v>keine</v>
          </cell>
          <cell r="T258" t="str">
            <v>NdSachs.</v>
          </cell>
          <cell r="U258">
            <v>0</v>
          </cell>
          <cell r="V258">
            <v>1</v>
          </cell>
          <cell r="W258">
            <v>0</v>
          </cell>
          <cell r="X258">
            <v>0</v>
          </cell>
        </row>
        <row r="259">
          <cell r="D259" t="str">
            <v>männlich</v>
          </cell>
          <cell r="F259" t="str">
            <v>23-25</v>
          </cell>
          <cell r="G259">
            <v>0</v>
          </cell>
          <cell r="H259">
            <v>1</v>
          </cell>
          <cell r="I259">
            <v>0</v>
          </cell>
          <cell r="L259" t="str">
            <v>Abitur</v>
          </cell>
          <cell r="N259">
            <v>1</v>
          </cell>
          <cell r="O259">
            <v>0</v>
          </cell>
          <cell r="P259">
            <v>0</v>
          </cell>
          <cell r="Q259" t="str">
            <v>Ber.Ausb</v>
          </cell>
          <cell r="T259" t="str">
            <v>Bremen</v>
          </cell>
          <cell r="U259">
            <v>1</v>
          </cell>
          <cell r="V259">
            <v>0</v>
          </cell>
          <cell r="W259">
            <v>0</v>
          </cell>
          <cell r="X259">
            <v>0</v>
          </cell>
        </row>
        <row r="260">
          <cell r="D260" t="str">
            <v>weiblich</v>
          </cell>
          <cell r="F260" t="str">
            <v>22-jünger</v>
          </cell>
          <cell r="G260">
            <v>1</v>
          </cell>
          <cell r="H260">
            <v>0</v>
          </cell>
          <cell r="I260">
            <v>0</v>
          </cell>
          <cell r="L260" t="str">
            <v>Abitur</v>
          </cell>
          <cell r="N260">
            <v>1</v>
          </cell>
          <cell r="O260">
            <v>0</v>
          </cell>
          <cell r="P260">
            <v>0</v>
          </cell>
          <cell r="Q260" t="str">
            <v>keine</v>
          </cell>
          <cell r="T260" t="str">
            <v>Ausland</v>
          </cell>
          <cell r="U260">
            <v>0</v>
          </cell>
          <cell r="V260">
            <v>0</v>
          </cell>
          <cell r="W260">
            <v>0</v>
          </cell>
          <cell r="X260">
            <v>1</v>
          </cell>
        </row>
        <row r="261">
          <cell r="D261" t="str">
            <v>weiblich</v>
          </cell>
          <cell r="F261" t="str">
            <v>22-jünger</v>
          </cell>
          <cell r="G261">
            <v>1</v>
          </cell>
          <cell r="H261">
            <v>0</v>
          </cell>
          <cell r="I261">
            <v>0</v>
          </cell>
          <cell r="L261" t="str">
            <v>Abitur</v>
          </cell>
          <cell r="N261">
            <v>1</v>
          </cell>
          <cell r="O261">
            <v>0</v>
          </cell>
          <cell r="P261">
            <v>0</v>
          </cell>
          <cell r="Q261" t="str">
            <v>keine</v>
          </cell>
          <cell r="T261" t="str">
            <v>Bremen</v>
          </cell>
          <cell r="U261">
            <v>1</v>
          </cell>
          <cell r="V261">
            <v>0</v>
          </cell>
          <cell r="W261">
            <v>0</v>
          </cell>
          <cell r="X261">
            <v>0</v>
          </cell>
        </row>
        <row r="262">
          <cell r="D262" t="str">
            <v>weiblich</v>
          </cell>
          <cell r="F262" t="str">
            <v>26++</v>
          </cell>
          <cell r="G262">
            <v>0</v>
          </cell>
          <cell r="H262">
            <v>0</v>
          </cell>
          <cell r="I262">
            <v>1</v>
          </cell>
          <cell r="L262" t="str">
            <v>Abitur</v>
          </cell>
          <cell r="N262">
            <v>1</v>
          </cell>
          <cell r="O262">
            <v>0</v>
          </cell>
          <cell r="P262">
            <v>0</v>
          </cell>
          <cell r="Q262" t="str">
            <v>keine</v>
          </cell>
          <cell r="T262" t="str">
            <v>Bremen</v>
          </cell>
          <cell r="U262">
            <v>1</v>
          </cell>
          <cell r="V262">
            <v>0</v>
          </cell>
          <cell r="W262">
            <v>0</v>
          </cell>
          <cell r="X262">
            <v>0</v>
          </cell>
        </row>
        <row r="263">
          <cell r="D263" t="str">
            <v>weiblich</v>
          </cell>
          <cell r="F263" t="str">
            <v>22-jünger</v>
          </cell>
          <cell r="G263">
            <v>1</v>
          </cell>
          <cell r="H263">
            <v>0</v>
          </cell>
          <cell r="I263">
            <v>0</v>
          </cell>
          <cell r="L263" t="str">
            <v>Abitur</v>
          </cell>
          <cell r="N263">
            <v>1</v>
          </cell>
          <cell r="O263">
            <v>0</v>
          </cell>
          <cell r="P263">
            <v>0</v>
          </cell>
          <cell r="Q263" t="str">
            <v>keine</v>
          </cell>
          <cell r="T263" t="str">
            <v>sonst.</v>
          </cell>
          <cell r="U263">
            <v>0</v>
          </cell>
          <cell r="V263">
            <v>0</v>
          </cell>
          <cell r="W263">
            <v>1</v>
          </cell>
          <cell r="X263">
            <v>0</v>
          </cell>
        </row>
        <row r="264">
          <cell r="D264" t="str">
            <v>weiblich</v>
          </cell>
          <cell r="F264" t="str">
            <v>22-jünger</v>
          </cell>
          <cell r="G264">
            <v>1</v>
          </cell>
          <cell r="H264">
            <v>0</v>
          </cell>
          <cell r="I264">
            <v>0</v>
          </cell>
          <cell r="L264" t="str">
            <v>Abitur</v>
          </cell>
          <cell r="N264">
            <v>1</v>
          </cell>
          <cell r="O264">
            <v>0</v>
          </cell>
          <cell r="P264">
            <v>0</v>
          </cell>
          <cell r="Q264" t="str">
            <v>keine</v>
          </cell>
          <cell r="T264" t="str">
            <v>Bremen</v>
          </cell>
          <cell r="U264">
            <v>1</v>
          </cell>
          <cell r="V264">
            <v>0</v>
          </cell>
          <cell r="W264">
            <v>0</v>
          </cell>
          <cell r="X264">
            <v>0</v>
          </cell>
        </row>
        <row r="265">
          <cell r="D265" t="str">
            <v>männlich</v>
          </cell>
          <cell r="F265" t="str">
            <v>22-jünger</v>
          </cell>
          <cell r="G265">
            <v>1</v>
          </cell>
          <cell r="H265">
            <v>0</v>
          </cell>
          <cell r="I265">
            <v>0</v>
          </cell>
          <cell r="L265" t="str">
            <v>Abitur</v>
          </cell>
          <cell r="N265">
            <v>1</v>
          </cell>
          <cell r="O265">
            <v>0</v>
          </cell>
          <cell r="P265">
            <v>0</v>
          </cell>
          <cell r="Q265" t="str">
            <v>keine</v>
          </cell>
          <cell r="T265" t="str">
            <v>NdSachs.</v>
          </cell>
          <cell r="U265">
            <v>0</v>
          </cell>
          <cell r="V265">
            <v>1</v>
          </cell>
          <cell r="W265">
            <v>0</v>
          </cell>
          <cell r="X265">
            <v>0</v>
          </cell>
        </row>
        <row r="266">
          <cell r="D266" t="str">
            <v>weiblich</v>
          </cell>
          <cell r="F266" t="str">
            <v>22-jünger</v>
          </cell>
          <cell r="G266">
            <v>1</v>
          </cell>
          <cell r="H266">
            <v>0</v>
          </cell>
          <cell r="I266">
            <v>0</v>
          </cell>
          <cell r="L266" t="str">
            <v>Abitur</v>
          </cell>
          <cell r="N266">
            <v>1</v>
          </cell>
          <cell r="O266">
            <v>0</v>
          </cell>
          <cell r="P266">
            <v>0</v>
          </cell>
          <cell r="Q266" t="str">
            <v>keine</v>
          </cell>
          <cell r="T266" t="str">
            <v>sonst.</v>
          </cell>
          <cell r="U266">
            <v>0</v>
          </cell>
          <cell r="V266">
            <v>0</v>
          </cell>
          <cell r="W266">
            <v>1</v>
          </cell>
          <cell r="X266">
            <v>0</v>
          </cell>
        </row>
        <row r="267">
          <cell r="D267" t="str">
            <v>weiblich</v>
          </cell>
          <cell r="F267" t="str">
            <v>22-jünger</v>
          </cell>
          <cell r="G267">
            <v>1</v>
          </cell>
          <cell r="H267">
            <v>0</v>
          </cell>
          <cell r="I267">
            <v>0</v>
          </cell>
          <cell r="L267" t="str">
            <v>Abitur</v>
          </cell>
          <cell r="N267">
            <v>1</v>
          </cell>
          <cell r="O267">
            <v>0</v>
          </cell>
          <cell r="P267">
            <v>0</v>
          </cell>
          <cell r="Q267" t="str">
            <v>keine</v>
          </cell>
          <cell r="T267" t="str">
            <v>sonst.</v>
          </cell>
          <cell r="U267">
            <v>0</v>
          </cell>
          <cell r="V267">
            <v>0</v>
          </cell>
          <cell r="W267">
            <v>1</v>
          </cell>
          <cell r="X267">
            <v>0</v>
          </cell>
        </row>
        <row r="268">
          <cell r="D268" t="str">
            <v>weiblich</v>
          </cell>
          <cell r="F268" t="str">
            <v>22-jünger</v>
          </cell>
          <cell r="G268">
            <v>1</v>
          </cell>
          <cell r="H268">
            <v>0</v>
          </cell>
          <cell r="I268">
            <v>0</v>
          </cell>
          <cell r="L268" t="str">
            <v>Fachabi</v>
          </cell>
          <cell r="N268">
            <v>0</v>
          </cell>
          <cell r="O268">
            <v>1</v>
          </cell>
          <cell r="P268">
            <v>0</v>
          </cell>
          <cell r="Q268" t="str">
            <v>Ber.Ausb</v>
          </cell>
          <cell r="T268" t="str">
            <v>sonst.</v>
          </cell>
          <cell r="U268">
            <v>0</v>
          </cell>
          <cell r="V268">
            <v>0</v>
          </cell>
          <cell r="W268">
            <v>1</v>
          </cell>
          <cell r="X268">
            <v>0</v>
          </cell>
        </row>
        <row r="269">
          <cell r="D269" t="str">
            <v>weiblich</v>
          </cell>
          <cell r="F269" t="str">
            <v>22-jünger</v>
          </cell>
          <cell r="G269">
            <v>1</v>
          </cell>
          <cell r="H269">
            <v>0</v>
          </cell>
          <cell r="I269">
            <v>0</v>
          </cell>
          <cell r="L269" t="str">
            <v>Fachabi</v>
          </cell>
          <cell r="N269">
            <v>0</v>
          </cell>
          <cell r="O269">
            <v>1</v>
          </cell>
          <cell r="P269">
            <v>0</v>
          </cell>
          <cell r="Q269" t="str">
            <v>keine</v>
          </cell>
          <cell r="T269" t="str">
            <v>NdSachs.</v>
          </cell>
          <cell r="U269">
            <v>0</v>
          </cell>
          <cell r="V269">
            <v>1</v>
          </cell>
          <cell r="W269">
            <v>0</v>
          </cell>
          <cell r="X269">
            <v>0</v>
          </cell>
        </row>
        <row r="270">
          <cell r="D270" t="str">
            <v>männlich</v>
          </cell>
          <cell r="F270" t="str">
            <v>22-jünger</v>
          </cell>
          <cell r="G270">
            <v>1</v>
          </cell>
          <cell r="H270">
            <v>0</v>
          </cell>
          <cell r="I270">
            <v>0</v>
          </cell>
          <cell r="L270" t="str">
            <v>Fachabi</v>
          </cell>
          <cell r="N270">
            <v>0</v>
          </cell>
          <cell r="O270">
            <v>1</v>
          </cell>
          <cell r="P270">
            <v>0</v>
          </cell>
          <cell r="Q270" t="str">
            <v>Ber.Ausb</v>
          </cell>
          <cell r="T270" t="str">
            <v>sonst.</v>
          </cell>
          <cell r="U270">
            <v>0</v>
          </cell>
          <cell r="V270">
            <v>0</v>
          </cell>
          <cell r="W270">
            <v>1</v>
          </cell>
          <cell r="X270">
            <v>0</v>
          </cell>
        </row>
        <row r="271">
          <cell r="D271" t="str">
            <v>weiblich</v>
          </cell>
          <cell r="F271" t="str">
            <v>22-jünger</v>
          </cell>
          <cell r="G271">
            <v>1</v>
          </cell>
          <cell r="H271">
            <v>0</v>
          </cell>
          <cell r="I271">
            <v>0</v>
          </cell>
          <cell r="L271" t="str">
            <v>Abitur</v>
          </cell>
          <cell r="N271">
            <v>1</v>
          </cell>
          <cell r="O271">
            <v>0</v>
          </cell>
          <cell r="P271">
            <v>0</v>
          </cell>
          <cell r="Q271" t="str">
            <v>keine</v>
          </cell>
          <cell r="T271" t="str">
            <v>sonst.</v>
          </cell>
          <cell r="U271">
            <v>0</v>
          </cell>
          <cell r="V271">
            <v>0</v>
          </cell>
          <cell r="W271">
            <v>1</v>
          </cell>
          <cell r="X271">
            <v>0</v>
          </cell>
        </row>
        <row r="272">
          <cell r="D272" t="str">
            <v>weiblich</v>
          </cell>
          <cell r="F272" t="str">
            <v>23-25</v>
          </cell>
          <cell r="G272">
            <v>0</v>
          </cell>
          <cell r="H272">
            <v>1</v>
          </cell>
          <cell r="I272">
            <v>0</v>
          </cell>
          <cell r="L272" t="str">
            <v>Abitur</v>
          </cell>
          <cell r="N272">
            <v>1</v>
          </cell>
          <cell r="O272">
            <v>0</v>
          </cell>
          <cell r="P272">
            <v>0</v>
          </cell>
          <cell r="Q272" t="str">
            <v>keine</v>
          </cell>
          <cell r="T272" t="str">
            <v>NdSachs.</v>
          </cell>
          <cell r="U272">
            <v>0</v>
          </cell>
          <cell r="V272">
            <v>1</v>
          </cell>
          <cell r="W272">
            <v>0</v>
          </cell>
          <cell r="X272">
            <v>0</v>
          </cell>
        </row>
        <row r="273">
          <cell r="D273" t="str">
            <v>weiblich</v>
          </cell>
          <cell r="F273" t="str">
            <v>22-jünger</v>
          </cell>
          <cell r="G273">
            <v>1</v>
          </cell>
          <cell r="H273">
            <v>0</v>
          </cell>
          <cell r="I273">
            <v>0</v>
          </cell>
          <cell r="L273" t="str">
            <v>Abitur</v>
          </cell>
          <cell r="N273">
            <v>1</v>
          </cell>
          <cell r="O273">
            <v>0</v>
          </cell>
          <cell r="P273">
            <v>0</v>
          </cell>
          <cell r="Q273" t="str">
            <v>keine</v>
          </cell>
          <cell r="T273" t="str">
            <v>sonst.</v>
          </cell>
          <cell r="U273">
            <v>0</v>
          </cell>
          <cell r="V273">
            <v>0</v>
          </cell>
          <cell r="W273">
            <v>1</v>
          </cell>
          <cell r="X273">
            <v>0</v>
          </cell>
        </row>
        <row r="274">
          <cell r="D274" t="str">
            <v>weiblich</v>
          </cell>
          <cell r="F274" t="str">
            <v>22-jünger</v>
          </cell>
          <cell r="G274">
            <v>1</v>
          </cell>
          <cell r="H274">
            <v>0</v>
          </cell>
          <cell r="I274">
            <v>0</v>
          </cell>
          <cell r="L274" t="str">
            <v>Abitur</v>
          </cell>
          <cell r="N274">
            <v>1</v>
          </cell>
          <cell r="O274">
            <v>0</v>
          </cell>
          <cell r="P274">
            <v>0</v>
          </cell>
          <cell r="Q274" t="str">
            <v>keine</v>
          </cell>
          <cell r="T274" t="str">
            <v>sonst.</v>
          </cell>
          <cell r="U274">
            <v>0</v>
          </cell>
          <cell r="V274">
            <v>0</v>
          </cell>
          <cell r="W274">
            <v>1</v>
          </cell>
          <cell r="X274">
            <v>0</v>
          </cell>
        </row>
        <row r="275">
          <cell r="D275" t="str">
            <v>weiblich</v>
          </cell>
          <cell r="F275" t="str">
            <v>22-jünger</v>
          </cell>
          <cell r="G275">
            <v>1</v>
          </cell>
          <cell r="H275">
            <v>0</v>
          </cell>
          <cell r="I275">
            <v>0</v>
          </cell>
          <cell r="L275" t="str">
            <v>Abitur</v>
          </cell>
          <cell r="N275">
            <v>1</v>
          </cell>
          <cell r="O275">
            <v>0</v>
          </cell>
          <cell r="P275">
            <v>0</v>
          </cell>
          <cell r="Q275" t="str">
            <v>keine</v>
          </cell>
          <cell r="T275" t="str">
            <v>Bremen</v>
          </cell>
          <cell r="U275">
            <v>1</v>
          </cell>
          <cell r="V275">
            <v>0</v>
          </cell>
          <cell r="W275">
            <v>0</v>
          </cell>
          <cell r="X275">
            <v>0</v>
          </cell>
        </row>
        <row r="276">
          <cell r="D276" t="str">
            <v>weiblich</v>
          </cell>
          <cell r="F276" t="str">
            <v>22-jünger</v>
          </cell>
          <cell r="G276">
            <v>1</v>
          </cell>
          <cell r="H276">
            <v>0</v>
          </cell>
          <cell r="I276">
            <v>0</v>
          </cell>
          <cell r="L276" t="str">
            <v>Abitur</v>
          </cell>
          <cell r="N276">
            <v>1</v>
          </cell>
          <cell r="O276">
            <v>0</v>
          </cell>
          <cell r="P276">
            <v>0</v>
          </cell>
          <cell r="Q276" t="str">
            <v>keine</v>
          </cell>
          <cell r="T276" t="str">
            <v>Bremen</v>
          </cell>
          <cell r="U276">
            <v>1</v>
          </cell>
          <cell r="V276">
            <v>0</v>
          </cell>
          <cell r="W276">
            <v>0</v>
          </cell>
          <cell r="X276">
            <v>0</v>
          </cell>
        </row>
        <row r="277">
          <cell r="D277" t="str">
            <v>weiblich</v>
          </cell>
          <cell r="F277" t="str">
            <v>22-jünger</v>
          </cell>
          <cell r="G277">
            <v>1</v>
          </cell>
          <cell r="H277">
            <v>0</v>
          </cell>
          <cell r="I277">
            <v>0</v>
          </cell>
          <cell r="L277" t="str">
            <v>Abitur</v>
          </cell>
          <cell r="N277">
            <v>1</v>
          </cell>
          <cell r="O277">
            <v>0</v>
          </cell>
          <cell r="P277">
            <v>0</v>
          </cell>
          <cell r="Q277" t="str">
            <v>keine</v>
          </cell>
          <cell r="T277" t="str">
            <v>NdSachs.</v>
          </cell>
          <cell r="U277">
            <v>0</v>
          </cell>
          <cell r="V277">
            <v>1</v>
          </cell>
          <cell r="W277">
            <v>0</v>
          </cell>
          <cell r="X277">
            <v>0</v>
          </cell>
        </row>
        <row r="278">
          <cell r="D278" t="str">
            <v>weiblich</v>
          </cell>
          <cell r="F278" t="str">
            <v>23-25</v>
          </cell>
          <cell r="G278">
            <v>0</v>
          </cell>
          <cell r="H278">
            <v>1</v>
          </cell>
          <cell r="I278">
            <v>0</v>
          </cell>
          <cell r="L278" t="str">
            <v>Abitur</v>
          </cell>
          <cell r="N278">
            <v>1</v>
          </cell>
          <cell r="O278">
            <v>0</v>
          </cell>
          <cell r="P278">
            <v>0</v>
          </cell>
          <cell r="Q278" t="str">
            <v>Ber.Ausb</v>
          </cell>
          <cell r="T278" t="str">
            <v>NdSachs.</v>
          </cell>
          <cell r="U278">
            <v>0</v>
          </cell>
          <cell r="V278">
            <v>1</v>
          </cell>
          <cell r="W278">
            <v>0</v>
          </cell>
          <cell r="X278">
            <v>0</v>
          </cell>
        </row>
        <row r="279">
          <cell r="D279" t="str">
            <v>weiblich</v>
          </cell>
          <cell r="F279" t="str">
            <v>22-jünger</v>
          </cell>
          <cell r="G279">
            <v>1</v>
          </cell>
          <cell r="H279">
            <v>0</v>
          </cell>
          <cell r="I279">
            <v>0</v>
          </cell>
          <cell r="L279" t="str">
            <v>Fachabi</v>
          </cell>
          <cell r="N279">
            <v>0</v>
          </cell>
          <cell r="O279">
            <v>1</v>
          </cell>
          <cell r="P279">
            <v>0</v>
          </cell>
          <cell r="Q279" t="str">
            <v>Ber.Ausb</v>
          </cell>
          <cell r="T279" t="str">
            <v>NdSachs.</v>
          </cell>
          <cell r="U279">
            <v>0</v>
          </cell>
          <cell r="V279">
            <v>1</v>
          </cell>
          <cell r="W279">
            <v>0</v>
          </cell>
          <cell r="X279">
            <v>0</v>
          </cell>
        </row>
        <row r="280">
          <cell r="D280" t="str">
            <v>männlich</v>
          </cell>
          <cell r="F280" t="str">
            <v>23-25</v>
          </cell>
          <cell r="G280">
            <v>0</v>
          </cell>
          <cell r="H280">
            <v>1</v>
          </cell>
          <cell r="I280">
            <v>0</v>
          </cell>
          <cell r="L280" t="str">
            <v>Abitur</v>
          </cell>
          <cell r="N280">
            <v>1</v>
          </cell>
          <cell r="O280">
            <v>0</v>
          </cell>
          <cell r="P280">
            <v>0</v>
          </cell>
          <cell r="Q280" t="str">
            <v>Ber.Ausb</v>
          </cell>
          <cell r="T280" t="str">
            <v>Bremen</v>
          </cell>
          <cell r="U280">
            <v>1</v>
          </cell>
          <cell r="V280">
            <v>0</v>
          </cell>
          <cell r="W280">
            <v>0</v>
          </cell>
          <cell r="X280">
            <v>0</v>
          </cell>
        </row>
        <row r="281">
          <cell r="D281" t="str">
            <v>weiblich</v>
          </cell>
          <cell r="F281" t="str">
            <v>22-jünger</v>
          </cell>
          <cell r="G281">
            <v>1</v>
          </cell>
          <cell r="H281">
            <v>0</v>
          </cell>
          <cell r="I281">
            <v>0</v>
          </cell>
          <cell r="L281" t="str">
            <v>Abitur</v>
          </cell>
          <cell r="N281">
            <v>1</v>
          </cell>
          <cell r="O281">
            <v>0</v>
          </cell>
          <cell r="P281">
            <v>0</v>
          </cell>
          <cell r="Q281" t="str">
            <v>keine</v>
          </cell>
          <cell r="T281" t="str">
            <v>Ausland</v>
          </cell>
          <cell r="U281">
            <v>0</v>
          </cell>
          <cell r="V281">
            <v>0</v>
          </cell>
          <cell r="W281">
            <v>0</v>
          </cell>
          <cell r="X281">
            <v>1</v>
          </cell>
        </row>
        <row r="282">
          <cell r="D282" t="str">
            <v>weiblich</v>
          </cell>
          <cell r="F282" t="str">
            <v>23-25</v>
          </cell>
          <cell r="G282">
            <v>0</v>
          </cell>
          <cell r="H282">
            <v>1</v>
          </cell>
          <cell r="I282">
            <v>0</v>
          </cell>
          <cell r="L282" t="str">
            <v>Fachabi</v>
          </cell>
          <cell r="N282">
            <v>0</v>
          </cell>
          <cell r="O282">
            <v>1</v>
          </cell>
          <cell r="P282">
            <v>0</v>
          </cell>
          <cell r="Q282" t="str">
            <v>keine</v>
          </cell>
          <cell r="T282" t="str">
            <v>-</v>
          </cell>
          <cell r="U282" t="str">
            <v>-</v>
          </cell>
          <cell r="V282" t="str">
            <v>-</v>
          </cell>
          <cell r="W282" t="str">
            <v>-</v>
          </cell>
          <cell r="X282" t="str">
            <v>-</v>
          </cell>
        </row>
        <row r="283">
          <cell r="D283" t="str">
            <v>männlich</v>
          </cell>
          <cell r="F283" t="str">
            <v>23-25</v>
          </cell>
          <cell r="G283">
            <v>0</v>
          </cell>
          <cell r="H283">
            <v>1</v>
          </cell>
          <cell r="I283">
            <v>0</v>
          </cell>
          <cell r="L283" t="str">
            <v>Abitur</v>
          </cell>
          <cell r="N283">
            <v>1</v>
          </cell>
          <cell r="O283">
            <v>0</v>
          </cell>
          <cell r="P283">
            <v>0</v>
          </cell>
          <cell r="Q283" t="str">
            <v>Ber.Ausb</v>
          </cell>
          <cell r="T283" t="str">
            <v>sonst.</v>
          </cell>
          <cell r="U283">
            <v>0</v>
          </cell>
          <cell r="V283">
            <v>0</v>
          </cell>
          <cell r="W283">
            <v>1</v>
          </cell>
          <cell r="X283">
            <v>0</v>
          </cell>
        </row>
        <row r="284">
          <cell r="D284" t="str">
            <v>weiblich</v>
          </cell>
          <cell r="F284" t="str">
            <v>22-jünger</v>
          </cell>
          <cell r="G284">
            <v>1</v>
          </cell>
          <cell r="H284">
            <v>0</v>
          </cell>
          <cell r="I284">
            <v>0</v>
          </cell>
          <cell r="L284" t="str">
            <v>Abitur</v>
          </cell>
          <cell r="N284">
            <v>1</v>
          </cell>
          <cell r="O284">
            <v>0</v>
          </cell>
          <cell r="P284">
            <v>0</v>
          </cell>
          <cell r="Q284" t="str">
            <v>keine</v>
          </cell>
          <cell r="T284" t="str">
            <v>sonst.</v>
          </cell>
          <cell r="U284">
            <v>0</v>
          </cell>
          <cell r="V284">
            <v>0</v>
          </cell>
          <cell r="W284">
            <v>1</v>
          </cell>
          <cell r="X284">
            <v>0</v>
          </cell>
        </row>
        <row r="285">
          <cell r="D285" t="str">
            <v>männlich</v>
          </cell>
          <cell r="F285" t="str">
            <v>26++</v>
          </cell>
          <cell r="G285">
            <v>0</v>
          </cell>
          <cell r="H285">
            <v>0</v>
          </cell>
          <cell r="I285">
            <v>1</v>
          </cell>
          <cell r="L285" t="str">
            <v>Abitur</v>
          </cell>
          <cell r="N285">
            <v>1</v>
          </cell>
          <cell r="O285">
            <v>0</v>
          </cell>
          <cell r="P285">
            <v>0</v>
          </cell>
          <cell r="Q285" t="str">
            <v>keine</v>
          </cell>
          <cell r="T285" t="str">
            <v>Ausland</v>
          </cell>
          <cell r="U285">
            <v>0</v>
          </cell>
          <cell r="V285">
            <v>0</v>
          </cell>
          <cell r="W285">
            <v>0</v>
          </cell>
          <cell r="X285">
            <v>1</v>
          </cell>
        </row>
        <row r="286">
          <cell r="D286" t="str">
            <v>weiblich</v>
          </cell>
          <cell r="F286" t="str">
            <v>23-25</v>
          </cell>
          <cell r="G286">
            <v>0</v>
          </cell>
          <cell r="H286">
            <v>1</v>
          </cell>
          <cell r="I286">
            <v>0</v>
          </cell>
          <cell r="L286" t="str">
            <v>Abitur</v>
          </cell>
          <cell r="N286">
            <v>1</v>
          </cell>
          <cell r="O286">
            <v>0</v>
          </cell>
          <cell r="P286">
            <v>0</v>
          </cell>
          <cell r="Q286" t="str">
            <v>Ber.Ausb</v>
          </cell>
          <cell r="T286" t="str">
            <v>sonst.</v>
          </cell>
          <cell r="U286">
            <v>0</v>
          </cell>
          <cell r="V286">
            <v>0</v>
          </cell>
          <cell r="W286">
            <v>1</v>
          </cell>
          <cell r="X286">
            <v>0</v>
          </cell>
        </row>
        <row r="287">
          <cell r="D287" t="str">
            <v>männlich</v>
          </cell>
          <cell r="F287" t="str">
            <v>22-jünger</v>
          </cell>
          <cell r="G287">
            <v>1</v>
          </cell>
          <cell r="H287">
            <v>0</v>
          </cell>
          <cell r="I287">
            <v>0</v>
          </cell>
          <cell r="L287" t="str">
            <v>Fachabi</v>
          </cell>
          <cell r="N287">
            <v>0</v>
          </cell>
          <cell r="O287">
            <v>1</v>
          </cell>
          <cell r="P287">
            <v>0</v>
          </cell>
          <cell r="Q287" t="str">
            <v>keine</v>
          </cell>
          <cell r="T287" t="str">
            <v>Bremen</v>
          </cell>
          <cell r="U287">
            <v>1</v>
          </cell>
          <cell r="V287">
            <v>0</v>
          </cell>
          <cell r="W287">
            <v>0</v>
          </cell>
          <cell r="X287">
            <v>0</v>
          </cell>
        </row>
        <row r="288">
          <cell r="D288" t="str">
            <v>weiblich</v>
          </cell>
          <cell r="F288" t="str">
            <v>23-25</v>
          </cell>
          <cell r="G288">
            <v>0</v>
          </cell>
          <cell r="H288">
            <v>1</v>
          </cell>
          <cell r="I288">
            <v>0</v>
          </cell>
          <cell r="L288" t="str">
            <v>Abitur</v>
          </cell>
          <cell r="N288">
            <v>1</v>
          </cell>
          <cell r="O288">
            <v>0</v>
          </cell>
          <cell r="P288">
            <v>0</v>
          </cell>
          <cell r="Q288" t="str">
            <v>Ber.Ausb</v>
          </cell>
          <cell r="T288" t="str">
            <v>Bremen</v>
          </cell>
          <cell r="U288">
            <v>1</v>
          </cell>
          <cell r="V288">
            <v>0</v>
          </cell>
          <cell r="W288">
            <v>0</v>
          </cell>
          <cell r="X288">
            <v>0</v>
          </cell>
        </row>
        <row r="289">
          <cell r="D289" t="str">
            <v>weiblich</v>
          </cell>
          <cell r="F289" t="str">
            <v>23-25</v>
          </cell>
          <cell r="G289">
            <v>0</v>
          </cell>
          <cell r="H289">
            <v>1</v>
          </cell>
          <cell r="I289">
            <v>0</v>
          </cell>
          <cell r="L289" t="str">
            <v>Abitur</v>
          </cell>
          <cell r="N289">
            <v>1</v>
          </cell>
          <cell r="O289">
            <v>0</v>
          </cell>
          <cell r="P289">
            <v>0</v>
          </cell>
          <cell r="Q289" t="str">
            <v>Ber.Ausb</v>
          </cell>
          <cell r="T289" t="str">
            <v>Bremen</v>
          </cell>
          <cell r="U289">
            <v>1</v>
          </cell>
          <cell r="V289">
            <v>0</v>
          </cell>
          <cell r="W289">
            <v>0</v>
          </cell>
          <cell r="X289">
            <v>0</v>
          </cell>
        </row>
        <row r="290">
          <cell r="D290" t="str">
            <v>weiblich</v>
          </cell>
          <cell r="F290" t="str">
            <v>22-jünger</v>
          </cell>
          <cell r="G290">
            <v>1</v>
          </cell>
          <cell r="H290">
            <v>0</v>
          </cell>
          <cell r="I290">
            <v>0</v>
          </cell>
          <cell r="L290" t="str">
            <v>Abitur</v>
          </cell>
          <cell r="N290">
            <v>1</v>
          </cell>
          <cell r="O290">
            <v>0</v>
          </cell>
          <cell r="P290">
            <v>0</v>
          </cell>
          <cell r="Q290" t="str">
            <v>keine</v>
          </cell>
          <cell r="T290" t="str">
            <v>sonst.</v>
          </cell>
          <cell r="U290">
            <v>0</v>
          </cell>
          <cell r="V290">
            <v>0</v>
          </cell>
          <cell r="W290">
            <v>1</v>
          </cell>
          <cell r="X290">
            <v>0</v>
          </cell>
        </row>
        <row r="291">
          <cell r="D291" t="str">
            <v>männlich</v>
          </cell>
          <cell r="F291" t="str">
            <v>23-25</v>
          </cell>
          <cell r="G291">
            <v>0</v>
          </cell>
          <cell r="H291">
            <v>1</v>
          </cell>
          <cell r="I291">
            <v>0</v>
          </cell>
          <cell r="L291" t="str">
            <v>Abitur</v>
          </cell>
          <cell r="N291">
            <v>1</v>
          </cell>
          <cell r="O291">
            <v>0</v>
          </cell>
          <cell r="P291">
            <v>0</v>
          </cell>
          <cell r="Q291" t="str">
            <v>keine</v>
          </cell>
          <cell r="T291" t="str">
            <v>NdSachs.</v>
          </cell>
          <cell r="U291">
            <v>0</v>
          </cell>
          <cell r="V291">
            <v>1</v>
          </cell>
          <cell r="W291">
            <v>0</v>
          </cell>
          <cell r="X291">
            <v>0</v>
          </cell>
        </row>
        <row r="292">
          <cell r="D292" t="str">
            <v>männlich</v>
          </cell>
          <cell r="F292" t="str">
            <v>23-25</v>
          </cell>
          <cell r="G292">
            <v>0</v>
          </cell>
          <cell r="H292">
            <v>1</v>
          </cell>
          <cell r="I292">
            <v>0</v>
          </cell>
          <cell r="L292" t="str">
            <v>Fachabi</v>
          </cell>
          <cell r="N292">
            <v>0</v>
          </cell>
          <cell r="O292">
            <v>1</v>
          </cell>
          <cell r="P292">
            <v>0</v>
          </cell>
          <cell r="Q292" t="str">
            <v>Ber.Ausb</v>
          </cell>
          <cell r="T292" t="str">
            <v>NdSachs.</v>
          </cell>
          <cell r="U292">
            <v>0</v>
          </cell>
          <cell r="V292">
            <v>1</v>
          </cell>
          <cell r="W292">
            <v>0</v>
          </cell>
          <cell r="X292">
            <v>0</v>
          </cell>
        </row>
        <row r="293">
          <cell r="D293" t="str">
            <v>weiblich</v>
          </cell>
          <cell r="F293" t="str">
            <v>22-jünger</v>
          </cell>
          <cell r="G293">
            <v>1</v>
          </cell>
          <cell r="H293">
            <v>0</v>
          </cell>
          <cell r="I293">
            <v>0</v>
          </cell>
          <cell r="L293" t="str">
            <v>Fachabi</v>
          </cell>
          <cell r="N293">
            <v>0</v>
          </cell>
          <cell r="O293">
            <v>1</v>
          </cell>
          <cell r="P293">
            <v>0</v>
          </cell>
          <cell r="Q293" t="str">
            <v>Ber.Ausb</v>
          </cell>
          <cell r="T293" t="str">
            <v>Ausland</v>
          </cell>
          <cell r="U293">
            <v>0</v>
          </cell>
          <cell r="V293">
            <v>0</v>
          </cell>
          <cell r="W293">
            <v>0</v>
          </cell>
          <cell r="X293">
            <v>1</v>
          </cell>
        </row>
        <row r="294">
          <cell r="D294" t="str">
            <v>weiblich</v>
          </cell>
          <cell r="F294" t="str">
            <v>22-jünger</v>
          </cell>
          <cell r="G294">
            <v>1</v>
          </cell>
          <cell r="H294">
            <v>0</v>
          </cell>
          <cell r="I294">
            <v>0</v>
          </cell>
          <cell r="L294" t="str">
            <v>Fachabi</v>
          </cell>
          <cell r="N294">
            <v>0</v>
          </cell>
          <cell r="O294">
            <v>1</v>
          </cell>
          <cell r="P294">
            <v>0</v>
          </cell>
          <cell r="Q294" t="str">
            <v>keine</v>
          </cell>
          <cell r="T294" t="str">
            <v>Bremen</v>
          </cell>
          <cell r="U294">
            <v>1</v>
          </cell>
          <cell r="V294">
            <v>0</v>
          </cell>
          <cell r="W294">
            <v>0</v>
          </cell>
          <cell r="X294">
            <v>0</v>
          </cell>
        </row>
        <row r="295">
          <cell r="D295" t="str">
            <v>männlich</v>
          </cell>
          <cell r="F295" t="str">
            <v>23-25</v>
          </cell>
          <cell r="G295">
            <v>0</v>
          </cell>
          <cell r="H295">
            <v>1</v>
          </cell>
          <cell r="I295">
            <v>0</v>
          </cell>
          <cell r="L295" t="str">
            <v>Fachabi</v>
          </cell>
          <cell r="N295">
            <v>0</v>
          </cell>
          <cell r="O295">
            <v>1</v>
          </cell>
          <cell r="P295">
            <v>0</v>
          </cell>
          <cell r="Q295" t="str">
            <v>Ber.Ausb</v>
          </cell>
          <cell r="T295" t="str">
            <v>Bremen</v>
          </cell>
          <cell r="U295">
            <v>1</v>
          </cell>
          <cell r="V295">
            <v>0</v>
          </cell>
          <cell r="W295">
            <v>0</v>
          </cell>
          <cell r="X295">
            <v>0</v>
          </cell>
        </row>
        <row r="296">
          <cell r="D296" t="str">
            <v>männlich</v>
          </cell>
          <cell r="F296" t="str">
            <v>22-jünger</v>
          </cell>
          <cell r="G296">
            <v>1</v>
          </cell>
          <cell r="H296">
            <v>0</v>
          </cell>
          <cell r="I296">
            <v>0</v>
          </cell>
          <cell r="L296" t="str">
            <v>Abitur</v>
          </cell>
          <cell r="N296">
            <v>1</v>
          </cell>
          <cell r="O296">
            <v>0</v>
          </cell>
          <cell r="P296">
            <v>0</v>
          </cell>
          <cell r="Q296" t="str">
            <v>keine</v>
          </cell>
          <cell r="T296" t="str">
            <v>Ausland</v>
          </cell>
          <cell r="U296">
            <v>0</v>
          </cell>
          <cell r="V296">
            <v>0</v>
          </cell>
          <cell r="W296">
            <v>0</v>
          </cell>
          <cell r="X296">
            <v>1</v>
          </cell>
        </row>
        <row r="297">
          <cell r="D297" t="str">
            <v>weiblich</v>
          </cell>
          <cell r="F297" t="str">
            <v>23-25</v>
          </cell>
          <cell r="G297">
            <v>0</v>
          </cell>
          <cell r="H297">
            <v>1</v>
          </cell>
          <cell r="I297">
            <v>0</v>
          </cell>
          <cell r="L297" t="str">
            <v>Abitur</v>
          </cell>
          <cell r="N297">
            <v>1</v>
          </cell>
          <cell r="O297">
            <v>0</v>
          </cell>
          <cell r="P297">
            <v>0</v>
          </cell>
          <cell r="Q297" t="str">
            <v>Ber.Ausb</v>
          </cell>
          <cell r="T297" t="str">
            <v>sonst.</v>
          </cell>
          <cell r="U297">
            <v>0</v>
          </cell>
          <cell r="V297">
            <v>0</v>
          </cell>
          <cell r="W297">
            <v>1</v>
          </cell>
          <cell r="X297">
            <v>0</v>
          </cell>
        </row>
        <row r="298">
          <cell r="D298" t="str">
            <v>weiblich</v>
          </cell>
          <cell r="F298" t="str">
            <v>23-25</v>
          </cell>
          <cell r="G298">
            <v>0</v>
          </cell>
          <cell r="H298">
            <v>1</v>
          </cell>
          <cell r="I298">
            <v>0</v>
          </cell>
          <cell r="L298" t="str">
            <v>Abitur</v>
          </cell>
          <cell r="N298">
            <v>1</v>
          </cell>
          <cell r="O298">
            <v>0</v>
          </cell>
          <cell r="P298">
            <v>0</v>
          </cell>
          <cell r="Q298" t="str">
            <v>keine</v>
          </cell>
          <cell r="T298" t="str">
            <v>Bremen</v>
          </cell>
          <cell r="U298">
            <v>1</v>
          </cell>
          <cell r="V298">
            <v>0</v>
          </cell>
          <cell r="W298">
            <v>0</v>
          </cell>
          <cell r="X298">
            <v>0</v>
          </cell>
        </row>
        <row r="299">
          <cell r="D299" t="str">
            <v>weiblich</v>
          </cell>
          <cell r="F299" t="str">
            <v>22-jünger</v>
          </cell>
          <cell r="G299">
            <v>1</v>
          </cell>
          <cell r="H299">
            <v>0</v>
          </cell>
          <cell r="I299">
            <v>0</v>
          </cell>
          <cell r="L299" t="str">
            <v>Fachabi</v>
          </cell>
          <cell r="N299">
            <v>0</v>
          </cell>
          <cell r="O299">
            <v>1</v>
          </cell>
          <cell r="P299">
            <v>0</v>
          </cell>
          <cell r="Q299" t="str">
            <v>keine</v>
          </cell>
          <cell r="T299" t="str">
            <v>Ausland</v>
          </cell>
          <cell r="U299">
            <v>0</v>
          </cell>
          <cell r="V299">
            <v>0</v>
          </cell>
          <cell r="W299">
            <v>0</v>
          </cell>
          <cell r="X299">
            <v>1</v>
          </cell>
        </row>
        <row r="300">
          <cell r="D300" t="str">
            <v>weiblich</v>
          </cell>
          <cell r="F300" t="str">
            <v>22-jünger</v>
          </cell>
          <cell r="G300">
            <v>1</v>
          </cell>
          <cell r="H300">
            <v>0</v>
          </cell>
          <cell r="I300">
            <v>0</v>
          </cell>
          <cell r="L300" t="str">
            <v>Abitur</v>
          </cell>
          <cell r="N300">
            <v>1</v>
          </cell>
          <cell r="O300">
            <v>0</v>
          </cell>
          <cell r="P300">
            <v>0</v>
          </cell>
          <cell r="Q300" t="str">
            <v>keine</v>
          </cell>
          <cell r="T300" t="str">
            <v>sonst.</v>
          </cell>
          <cell r="U300">
            <v>0</v>
          </cell>
          <cell r="V300">
            <v>0</v>
          </cell>
          <cell r="W300">
            <v>1</v>
          </cell>
          <cell r="X300">
            <v>0</v>
          </cell>
        </row>
        <row r="301">
          <cell r="D301" t="str">
            <v>männlich</v>
          </cell>
          <cell r="F301" t="str">
            <v>22-jünger</v>
          </cell>
          <cell r="G301">
            <v>1</v>
          </cell>
          <cell r="H301">
            <v>0</v>
          </cell>
          <cell r="I301">
            <v>0</v>
          </cell>
          <cell r="L301" t="str">
            <v>Fachabi</v>
          </cell>
          <cell r="N301">
            <v>0</v>
          </cell>
          <cell r="O301">
            <v>1</v>
          </cell>
          <cell r="P301">
            <v>0</v>
          </cell>
          <cell r="Q301" t="str">
            <v>Ber.Ausb</v>
          </cell>
          <cell r="T301" t="str">
            <v>sonst.</v>
          </cell>
          <cell r="U301">
            <v>0</v>
          </cell>
          <cell r="V301">
            <v>0</v>
          </cell>
          <cell r="W301">
            <v>1</v>
          </cell>
          <cell r="X301">
            <v>0</v>
          </cell>
        </row>
        <row r="302">
          <cell r="D302" t="str">
            <v>männlich</v>
          </cell>
          <cell r="F302" t="str">
            <v>22-jünger</v>
          </cell>
          <cell r="G302">
            <v>1</v>
          </cell>
          <cell r="H302">
            <v>0</v>
          </cell>
          <cell r="I302">
            <v>0</v>
          </cell>
          <cell r="L302" t="str">
            <v>Abitur</v>
          </cell>
          <cell r="N302">
            <v>1</v>
          </cell>
          <cell r="O302">
            <v>0</v>
          </cell>
          <cell r="P302">
            <v>0</v>
          </cell>
          <cell r="Q302" t="str">
            <v>keine</v>
          </cell>
          <cell r="T302" t="str">
            <v>Bremen</v>
          </cell>
          <cell r="U302">
            <v>1</v>
          </cell>
          <cell r="V302">
            <v>0</v>
          </cell>
          <cell r="W302">
            <v>0</v>
          </cell>
          <cell r="X302">
            <v>0</v>
          </cell>
        </row>
        <row r="303">
          <cell r="D303" t="str">
            <v>männlich</v>
          </cell>
          <cell r="F303" t="str">
            <v>22-jünger</v>
          </cell>
          <cell r="G303">
            <v>1</v>
          </cell>
          <cell r="H303">
            <v>0</v>
          </cell>
          <cell r="I303">
            <v>0</v>
          </cell>
          <cell r="L303" t="str">
            <v>Abitur</v>
          </cell>
          <cell r="N303">
            <v>1</v>
          </cell>
          <cell r="O303">
            <v>0</v>
          </cell>
          <cell r="P303">
            <v>0</v>
          </cell>
          <cell r="Q303" t="str">
            <v>keine</v>
          </cell>
          <cell r="T303" t="str">
            <v>sonst.</v>
          </cell>
          <cell r="U303">
            <v>0</v>
          </cell>
          <cell r="V303">
            <v>0</v>
          </cell>
          <cell r="W303">
            <v>1</v>
          </cell>
          <cell r="X303">
            <v>0</v>
          </cell>
        </row>
        <row r="304">
          <cell r="D304" t="str">
            <v>männlich</v>
          </cell>
          <cell r="F304" t="str">
            <v>23-25</v>
          </cell>
          <cell r="G304">
            <v>0</v>
          </cell>
          <cell r="H304">
            <v>1</v>
          </cell>
          <cell r="I304">
            <v>0</v>
          </cell>
          <cell r="L304" t="str">
            <v>Fachabi</v>
          </cell>
          <cell r="N304">
            <v>0</v>
          </cell>
          <cell r="O304">
            <v>1</v>
          </cell>
          <cell r="P304">
            <v>0</v>
          </cell>
          <cell r="Q304" t="str">
            <v>keine</v>
          </cell>
          <cell r="T304" t="str">
            <v>sonst.</v>
          </cell>
          <cell r="U304">
            <v>0</v>
          </cell>
          <cell r="V304">
            <v>0</v>
          </cell>
          <cell r="W304">
            <v>1</v>
          </cell>
          <cell r="X304">
            <v>0</v>
          </cell>
        </row>
        <row r="305">
          <cell r="D305" t="str">
            <v>männlich</v>
          </cell>
          <cell r="F305" t="str">
            <v>22-jünger</v>
          </cell>
          <cell r="G305">
            <v>1</v>
          </cell>
          <cell r="H305">
            <v>0</v>
          </cell>
          <cell r="I305">
            <v>0</v>
          </cell>
          <cell r="L305" t="str">
            <v>Fachabi</v>
          </cell>
          <cell r="N305">
            <v>0</v>
          </cell>
          <cell r="O305">
            <v>1</v>
          </cell>
          <cell r="P305">
            <v>0</v>
          </cell>
          <cell r="Q305" t="str">
            <v>Ber.Ausb</v>
          </cell>
          <cell r="T305" t="str">
            <v>Bremen</v>
          </cell>
          <cell r="U305">
            <v>1</v>
          </cell>
          <cell r="V305">
            <v>0</v>
          </cell>
          <cell r="W305">
            <v>0</v>
          </cell>
          <cell r="X305">
            <v>0</v>
          </cell>
        </row>
        <row r="306">
          <cell r="D306" t="str">
            <v>männlich</v>
          </cell>
          <cell r="F306" t="str">
            <v>23-25</v>
          </cell>
          <cell r="G306">
            <v>0</v>
          </cell>
          <cell r="H306">
            <v>1</v>
          </cell>
          <cell r="I306">
            <v>0</v>
          </cell>
          <cell r="L306" t="str">
            <v>Abitur</v>
          </cell>
          <cell r="N306">
            <v>1</v>
          </cell>
          <cell r="O306">
            <v>0</v>
          </cell>
          <cell r="P306">
            <v>0</v>
          </cell>
          <cell r="Q306" t="str">
            <v>Ber.Ausb</v>
          </cell>
          <cell r="T306" t="str">
            <v>-</v>
          </cell>
          <cell r="U306" t="str">
            <v>-</v>
          </cell>
          <cell r="V306" t="str">
            <v>-</v>
          </cell>
          <cell r="W306" t="str">
            <v>-</v>
          </cell>
          <cell r="X306" t="str">
            <v>-</v>
          </cell>
        </row>
        <row r="307">
          <cell r="D307" t="str">
            <v>männlich</v>
          </cell>
          <cell r="F307" t="str">
            <v>23-25</v>
          </cell>
          <cell r="G307">
            <v>0</v>
          </cell>
          <cell r="H307">
            <v>1</v>
          </cell>
          <cell r="I307">
            <v>0</v>
          </cell>
          <cell r="L307" t="str">
            <v>Fachabi</v>
          </cell>
          <cell r="N307">
            <v>0</v>
          </cell>
          <cell r="O307">
            <v>1</v>
          </cell>
          <cell r="P307">
            <v>0</v>
          </cell>
          <cell r="Q307" t="str">
            <v>Ber.Ausb</v>
          </cell>
          <cell r="T307" t="str">
            <v>Bremen</v>
          </cell>
          <cell r="U307">
            <v>1</v>
          </cell>
          <cell r="V307">
            <v>0</v>
          </cell>
          <cell r="W307">
            <v>0</v>
          </cell>
          <cell r="X307">
            <v>0</v>
          </cell>
        </row>
        <row r="308">
          <cell r="D308" t="str">
            <v>weiblich</v>
          </cell>
          <cell r="F308" t="str">
            <v>-</v>
          </cell>
          <cell r="G308" t="str">
            <v>-</v>
          </cell>
          <cell r="H308" t="str">
            <v>-</v>
          </cell>
          <cell r="I308" t="str">
            <v>-</v>
          </cell>
          <cell r="L308" t="str">
            <v>Fachabi</v>
          </cell>
          <cell r="N308">
            <v>0</v>
          </cell>
          <cell r="O308">
            <v>1</v>
          </cell>
          <cell r="P308">
            <v>0</v>
          </cell>
          <cell r="Q308" t="str">
            <v>Ber.Ausb</v>
          </cell>
          <cell r="T308" t="str">
            <v>Ausland</v>
          </cell>
          <cell r="U308">
            <v>0</v>
          </cell>
          <cell r="V308">
            <v>0</v>
          </cell>
          <cell r="W308">
            <v>0</v>
          </cell>
          <cell r="X308">
            <v>1</v>
          </cell>
        </row>
        <row r="309">
          <cell r="D309" t="str">
            <v>männlich</v>
          </cell>
          <cell r="F309" t="str">
            <v>22-jünger</v>
          </cell>
          <cell r="G309">
            <v>1</v>
          </cell>
          <cell r="H309">
            <v>0</v>
          </cell>
          <cell r="I309">
            <v>0</v>
          </cell>
          <cell r="L309" t="str">
            <v>Fachabi</v>
          </cell>
          <cell r="N309">
            <v>0</v>
          </cell>
          <cell r="O309">
            <v>1</v>
          </cell>
          <cell r="P309">
            <v>0</v>
          </cell>
          <cell r="Q309" t="str">
            <v>keine</v>
          </cell>
          <cell r="T309" t="str">
            <v>Ausland</v>
          </cell>
          <cell r="U309">
            <v>0</v>
          </cell>
          <cell r="V309">
            <v>0</v>
          </cell>
          <cell r="W309">
            <v>0</v>
          </cell>
          <cell r="X309">
            <v>1</v>
          </cell>
        </row>
        <row r="310">
          <cell r="D310" t="str">
            <v>weiblich</v>
          </cell>
          <cell r="F310" t="str">
            <v>26++</v>
          </cell>
          <cell r="G310">
            <v>0</v>
          </cell>
          <cell r="H310">
            <v>0</v>
          </cell>
          <cell r="I310">
            <v>1</v>
          </cell>
          <cell r="L310" t="str">
            <v>Fachabi</v>
          </cell>
          <cell r="N310">
            <v>0</v>
          </cell>
          <cell r="O310">
            <v>1</v>
          </cell>
          <cell r="P310">
            <v>0</v>
          </cell>
          <cell r="Q310" t="str">
            <v>keine</v>
          </cell>
          <cell r="T310" t="str">
            <v>Ausland</v>
          </cell>
          <cell r="U310">
            <v>0</v>
          </cell>
          <cell r="V310">
            <v>0</v>
          </cell>
          <cell r="W310">
            <v>0</v>
          </cell>
          <cell r="X310">
            <v>1</v>
          </cell>
        </row>
        <row r="311">
          <cell r="D311" t="str">
            <v>männlich</v>
          </cell>
          <cell r="F311" t="str">
            <v>23-25</v>
          </cell>
          <cell r="G311">
            <v>0</v>
          </cell>
          <cell r="H311">
            <v>1</v>
          </cell>
          <cell r="I311">
            <v>0</v>
          </cell>
          <cell r="L311" t="str">
            <v>Abitur</v>
          </cell>
          <cell r="N311">
            <v>1</v>
          </cell>
          <cell r="O311">
            <v>0</v>
          </cell>
          <cell r="P311">
            <v>0</v>
          </cell>
          <cell r="Q311" t="str">
            <v>Ber.Ausb</v>
          </cell>
          <cell r="T311" t="str">
            <v>Ausland</v>
          </cell>
          <cell r="U311">
            <v>0</v>
          </cell>
          <cell r="V311">
            <v>0</v>
          </cell>
          <cell r="W311">
            <v>0</v>
          </cell>
          <cell r="X311">
            <v>1</v>
          </cell>
        </row>
        <row r="312">
          <cell r="D312" t="str">
            <v>männlich</v>
          </cell>
          <cell r="F312" t="str">
            <v>22-jünger</v>
          </cell>
          <cell r="G312">
            <v>1</v>
          </cell>
          <cell r="H312">
            <v>0</v>
          </cell>
          <cell r="I312">
            <v>0</v>
          </cell>
          <cell r="L312" t="str">
            <v>sonst.</v>
          </cell>
          <cell r="N312">
            <v>0</v>
          </cell>
          <cell r="O312">
            <v>0</v>
          </cell>
          <cell r="P312">
            <v>1</v>
          </cell>
          <cell r="Q312" t="str">
            <v>Ber.Ausb</v>
          </cell>
          <cell r="T312" t="str">
            <v>sonst.</v>
          </cell>
          <cell r="U312">
            <v>0</v>
          </cell>
          <cell r="V312">
            <v>0</v>
          </cell>
          <cell r="W312">
            <v>1</v>
          </cell>
          <cell r="X312">
            <v>0</v>
          </cell>
        </row>
        <row r="313">
          <cell r="D313" t="str">
            <v>weiblich</v>
          </cell>
          <cell r="F313" t="str">
            <v>22-jünger</v>
          </cell>
          <cell r="G313">
            <v>1</v>
          </cell>
          <cell r="H313">
            <v>0</v>
          </cell>
          <cell r="I313">
            <v>0</v>
          </cell>
          <cell r="L313" t="str">
            <v>Fachabi</v>
          </cell>
          <cell r="N313">
            <v>0</v>
          </cell>
          <cell r="O313">
            <v>1</v>
          </cell>
          <cell r="P313">
            <v>0</v>
          </cell>
          <cell r="Q313" t="str">
            <v>keine</v>
          </cell>
          <cell r="T313" t="str">
            <v>sonst.</v>
          </cell>
          <cell r="U313">
            <v>0</v>
          </cell>
          <cell r="V313">
            <v>0</v>
          </cell>
          <cell r="W313">
            <v>1</v>
          </cell>
          <cell r="X313">
            <v>0</v>
          </cell>
        </row>
        <row r="314">
          <cell r="D314" t="str">
            <v>männlich</v>
          </cell>
          <cell r="F314" t="str">
            <v>22-jünger</v>
          </cell>
          <cell r="G314">
            <v>1</v>
          </cell>
          <cell r="H314">
            <v>0</v>
          </cell>
          <cell r="I314">
            <v>0</v>
          </cell>
          <cell r="L314" t="str">
            <v>Abitur</v>
          </cell>
          <cell r="N314">
            <v>1</v>
          </cell>
          <cell r="O314">
            <v>0</v>
          </cell>
          <cell r="P314">
            <v>0</v>
          </cell>
          <cell r="Q314" t="str">
            <v>keine</v>
          </cell>
          <cell r="T314" t="str">
            <v>sonst.</v>
          </cell>
          <cell r="U314">
            <v>0</v>
          </cell>
          <cell r="V314">
            <v>0</v>
          </cell>
          <cell r="W314">
            <v>1</v>
          </cell>
          <cell r="X314">
            <v>0</v>
          </cell>
        </row>
        <row r="315">
          <cell r="D315" t="str">
            <v>männlich</v>
          </cell>
          <cell r="F315" t="str">
            <v>23-25</v>
          </cell>
          <cell r="G315">
            <v>0</v>
          </cell>
          <cell r="H315">
            <v>1</v>
          </cell>
          <cell r="I315">
            <v>0</v>
          </cell>
          <cell r="L315" t="str">
            <v>Abitur</v>
          </cell>
          <cell r="N315">
            <v>1</v>
          </cell>
          <cell r="O315">
            <v>0</v>
          </cell>
          <cell r="P315">
            <v>0</v>
          </cell>
          <cell r="Q315" t="str">
            <v>Ber.Ausb</v>
          </cell>
          <cell r="T315" t="str">
            <v>sonst.</v>
          </cell>
          <cell r="U315">
            <v>0</v>
          </cell>
          <cell r="V315">
            <v>0</v>
          </cell>
          <cell r="W315">
            <v>1</v>
          </cell>
          <cell r="X315">
            <v>0</v>
          </cell>
        </row>
        <row r="316">
          <cell r="D316" t="str">
            <v>männlich</v>
          </cell>
          <cell r="F316" t="str">
            <v>22-jünger</v>
          </cell>
          <cell r="G316">
            <v>1</v>
          </cell>
          <cell r="H316">
            <v>0</v>
          </cell>
          <cell r="I316">
            <v>0</v>
          </cell>
          <cell r="L316" t="str">
            <v>Fachabi</v>
          </cell>
          <cell r="N316">
            <v>0</v>
          </cell>
          <cell r="O316">
            <v>1</v>
          </cell>
          <cell r="P316">
            <v>0</v>
          </cell>
          <cell r="Q316" t="str">
            <v>keine</v>
          </cell>
          <cell r="T316" t="str">
            <v>NdSachs.</v>
          </cell>
          <cell r="U316">
            <v>0</v>
          </cell>
          <cell r="V316">
            <v>1</v>
          </cell>
          <cell r="W316">
            <v>0</v>
          </cell>
          <cell r="X316">
            <v>0</v>
          </cell>
        </row>
        <row r="317">
          <cell r="D317" t="str">
            <v>weiblich</v>
          </cell>
          <cell r="F317" t="str">
            <v>26++</v>
          </cell>
          <cell r="G317">
            <v>0</v>
          </cell>
          <cell r="H317">
            <v>0</v>
          </cell>
          <cell r="I317">
            <v>1</v>
          </cell>
          <cell r="L317" t="str">
            <v>sonst.</v>
          </cell>
          <cell r="N317">
            <v>0</v>
          </cell>
          <cell r="O317">
            <v>0</v>
          </cell>
          <cell r="P317">
            <v>1</v>
          </cell>
          <cell r="Q317" t="str">
            <v>Ber.Ausb</v>
          </cell>
          <cell r="T317" t="str">
            <v>Ausland</v>
          </cell>
          <cell r="U317">
            <v>0</v>
          </cell>
          <cell r="V317">
            <v>0</v>
          </cell>
          <cell r="W317">
            <v>0</v>
          </cell>
          <cell r="X317">
            <v>1</v>
          </cell>
        </row>
        <row r="318">
          <cell r="D318" t="str">
            <v>weiblich</v>
          </cell>
          <cell r="F318" t="str">
            <v>23-25</v>
          </cell>
          <cell r="G318">
            <v>0</v>
          </cell>
          <cell r="H318">
            <v>1</v>
          </cell>
          <cell r="I318">
            <v>0</v>
          </cell>
          <cell r="L318" t="str">
            <v>Fachabi</v>
          </cell>
          <cell r="N318">
            <v>0</v>
          </cell>
          <cell r="O318">
            <v>1</v>
          </cell>
          <cell r="P318">
            <v>0</v>
          </cell>
          <cell r="Q318" t="str">
            <v>Ber.Ausb</v>
          </cell>
          <cell r="T318" t="str">
            <v>Bremen</v>
          </cell>
          <cell r="U318">
            <v>1</v>
          </cell>
          <cell r="V318">
            <v>0</v>
          </cell>
          <cell r="W318">
            <v>0</v>
          </cell>
          <cell r="X318">
            <v>0</v>
          </cell>
        </row>
        <row r="319">
          <cell r="D319" t="str">
            <v>weiblich</v>
          </cell>
          <cell r="F319" t="str">
            <v>26++</v>
          </cell>
          <cell r="G319">
            <v>0</v>
          </cell>
          <cell r="H319">
            <v>0</v>
          </cell>
          <cell r="I319">
            <v>1</v>
          </cell>
          <cell r="L319" t="str">
            <v>Fachabi</v>
          </cell>
          <cell r="N319">
            <v>0</v>
          </cell>
          <cell r="O319">
            <v>1</v>
          </cell>
          <cell r="P319">
            <v>0</v>
          </cell>
          <cell r="Q319" t="str">
            <v>Ber.Ausb</v>
          </cell>
          <cell r="T319" t="str">
            <v>-</v>
          </cell>
          <cell r="U319" t="str">
            <v>-</v>
          </cell>
          <cell r="V319" t="str">
            <v>-</v>
          </cell>
          <cell r="W319" t="str">
            <v>-</v>
          </cell>
          <cell r="X319" t="str">
            <v>-</v>
          </cell>
        </row>
        <row r="320">
          <cell r="D320" t="str">
            <v>weiblich</v>
          </cell>
          <cell r="F320" t="str">
            <v>22-jünger</v>
          </cell>
          <cell r="G320">
            <v>1</v>
          </cell>
          <cell r="H320">
            <v>0</v>
          </cell>
          <cell r="I320">
            <v>0</v>
          </cell>
          <cell r="L320" t="str">
            <v>Fachabi</v>
          </cell>
          <cell r="N320">
            <v>0</v>
          </cell>
          <cell r="O320">
            <v>1</v>
          </cell>
          <cell r="P320">
            <v>0</v>
          </cell>
          <cell r="Q320" t="str">
            <v>Ber.Ausb</v>
          </cell>
          <cell r="T320" t="str">
            <v>NdSachs.</v>
          </cell>
          <cell r="U320">
            <v>0</v>
          </cell>
          <cell r="V320">
            <v>1</v>
          </cell>
          <cell r="W320">
            <v>0</v>
          </cell>
          <cell r="X320">
            <v>0</v>
          </cell>
        </row>
        <row r="321">
          <cell r="D321" t="str">
            <v>weiblich</v>
          </cell>
          <cell r="F321" t="str">
            <v>22-jünger</v>
          </cell>
          <cell r="G321">
            <v>1</v>
          </cell>
          <cell r="H321">
            <v>0</v>
          </cell>
          <cell r="I321">
            <v>0</v>
          </cell>
          <cell r="L321" t="str">
            <v>Fachabi</v>
          </cell>
          <cell r="N321">
            <v>0</v>
          </cell>
          <cell r="O321">
            <v>1</v>
          </cell>
          <cell r="P321">
            <v>0</v>
          </cell>
          <cell r="Q321" t="str">
            <v>keine</v>
          </cell>
          <cell r="T321" t="str">
            <v>Ausland</v>
          </cell>
          <cell r="U321">
            <v>0</v>
          </cell>
          <cell r="V321">
            <v>0</v>
          </cell>
          <cell r="W321">
            <v>0</v>
          </cell>
          <cell r="X321">
            <v>1</v>
          </cell>
        </row>
        <row r="322">
          <cell r="D322" t="str">
            <v>weiblich</v>
          </cell>
          <cell r="F322" t="str">
            <v>22-jünger</v>
          </cell>
          <cell r="G322">
            <v>1</v>
          </cell>
          <cell r="H322">
            <v>0</v>
          </cell>
          <cell r="I322">
            <v>0</v>
          </cell>
          <cell r="L322" t="str">
            <v>Abitur</v>
          </cell>
          <cell r="N322">
            <v>1</v>
          </cell>
          <cell r="O322">
            <v>0</v>
          </cell>
          <cell r="P322">
            <v>0</v>
          </cell>
          <cell r="Q322" t="str">
            <v>keine</v>
          </cell>
          <cell r="T322" t="str">
            <v>Bremen</v>
          </cell>
          <cell r="U322">
            <v>1</v>
          </cell>
          <cell r="V322">
            <v>0</v>
          </cell>
          <cell r="W322">
            <v>0</v>
          </cell>
          <cell r="X322">
            <v>0</v>
          </cell>
        </row>
        <row r="323">
          <cell r="D323" t="str">
            <v>männlich</v>
          </cell>
          <cell r="F323" t="str">
            <v>23-25</v>
          </cell>
          <cell r="G323">
            <v>0</v>
          </cell>
          <cell r="H323">
            <v>1</v>
          </cell>
          <cell r="I323">
            <v>0</v>
          </cell>
          <cell r="L323" t="str">
            <v>Abitur</v>
          </cell>
          <cell r="N323">
            <v>1</v>
          </cell>
          <cell r="O323">
            <v>0</v>
          </cell>
          <cell r="P323">
            <v>0</v>
          </cell>
          <cell r="Q323" t="str">
            <v>Ber.Ausb</v>
          </cell>
          <cell r="T323" t="str">
            <v>Bremen</v>
          </cell>
          <cell r="U323">
            <v>1</v>
          </cell>
          <cell r="V323">
            <v>0</v>
          </cell>
          <cell r="W323">
            <v>0</v>
          </cell>
          <cell r="X323">
            <v>0</v>
          </cell>
        </row>
        <row r="324">
          <cell r="D324" t="str">
            <v>männlich</v>
          </cell>
          <cell r="F324" t="str">
            <v>23-25</v>
          </cell>
          <cell r="G324">
            <v>0</v>
          </cell>
          <cell r="H324">
            <v>1</v>
          </cell>
          <cell r="I324">
            <v>0</v>
          </cell>
          <cell r="L324" t="str">
            <v>Fachabi</v>
          </cell>
          <cell r="N324">
            <v>0</v>
          </cell>
          <cell r="O324">
            <v>1</v>
          </cell>
          <cell r="P324">
            <v>0</v>
          </cell>
          <cell r="Q324" t="str">
            <v>keine</v>
          </cell>
          <cell r="T324" t="str">
            <v>Ausland</v>
          </cell>
          <cell r="U324">
            <v>0</v>
          </cell>
          <cell r="V324">
            <v>0</v>
          </cell>
          <cell r="W324">
            <v>0</v>
          </cell>
          <cell r="X324">
            <v>1</v>
          </cell>
        </row>
        <row r="325">
          <cell r="D325" t="str">
            <v>männlich</v>
          </cell>
          <cell r="F325" t="str">
            <v>23-25</v>
          </cell>
          <cell r="G325">
            <v>0</v>
          </cell>
          <cell r="H325">
            <v>1</v>
          </cell>
          <cell r="I325">
            <v>0</v>
          </cell>
          <cell r="L325" t="str">
            <v>Fachabi</v>
          </cell>
          <cell r="N325">
            <v>0</v>
          </cell>
          <cell r="O325">
            <v>1</v>
          </cell>
          <cell r="P325">
            <v>0</v>
          </cell>
          <cell r="Q325" t="str">
            <v>Ber.Ausb</v>
          </cell>
          <cell r="T325" t="str">
            <v>Bremen</v>
          </cell>
          <cell r="U325">
            <v>1</v>
          </cell>
          <cell r="V325">
            <v>0</v>
          </cell>
          <cell r="W325">
            <v>0</v>
          </cell>
          <cell r="X325">
            <v>0</v>
          </cell>
        </row>
        <row r="326">
          <cell r="D326" t="str">
            <v>weiblich</v>
          </cell>
          <cell r="F326" t="str">
            <v>22-jünger</v>
          </cell>
          <cell r="G326">
            <v>1</v>
          </cell>
          <cell r="H326">
            <v>0</v>
          </cell>
          <cell r="I326">
            <v>0</v>
          </cell>
          <cell r="L326" t="str">
            <v>sonst.</v>
          </cell>
          <cell r="N326">
            <v>0</v>
          </cell>
          <cell r="O326">
            <v>0</v>
          </cell>
          <cell r="P326">
            <v>1</v>
          </cell>
          <cell r="Q326" t="str">
            <v>keine</v>
          </cell>
          <cell r="T326" t="str">
            <v>Bremen</v>
          </cell>
          <cell r="U326">
            <v>1</v>
          </cell>
          <cell r="V326">
            <v>0</v>
          </cell>
          <cell r="W326">
            <v>0</v>
          </cell>
          <cell r="X326">
            <v>0</v>
          </cell>
        </row>
        <row r="327">
          <cell r="D327" t="str">
            <v>männlich</v>
          </cell>
          <cell r="F327" t="str">
            <v>23-25</v>
          </cell>
          <cell r="G327">
            <v>0</v>
          </cell>
          <cell r="H327">
            <v>1</v>
          </cell>
          <cell r="I327">
            <v>0</v>
          </cell>
          <cell r="L327" t="str">
            <v>Fachabi</v>
          </cell>
          <cell r="N327">
            <v>0</v>
          </cell>
          <cell r="O327">
            <v>1</v>
          </cell>
          <cell r="P327">
            <v>0</v>
          </cell>
          <cell r="Q327" t="str">
            <v>Ber.Ausb</v>
          </cell>
          <cell r="T327" t="str">
            <v>Ausland</v>
          </cell>
          <cell r="U327">
            <v>0</v>
          </cell>
          <cell r="V327">
            <v>0</v>
          </cell>
          <cell r="W327">
            <v>0</v>
          </cell>
          <cell r="X327">
            <v>1</v>
          </cell>
        </row>
        <row r="328">
          <cell r="D328" t="str">
            <v>weiblich</v>
          </cell>
          <cell r="F328" t="str">
            <v>22-jünger</v>
          </cell>
          <cell r="G328">
            <v>1</v>
          </cell>
          <cell r="H328">
            <v>0</v>
          </cell>
          <cell r="I328">
            <v>0</v>
          </cell>
          <cell r="L328" t="str">
            <v>Fachabi</v>
          </cell>
          <cell r="N328">
            <v>0</v>
          </cell>
          <cell r="O328">
            <v>1</v>
          </cell>
          <cell r="P328">
            <v>0</v>
          </cell>
          <cell r="Q328" t="str">
            <v>keine</v>
          </cell>
          <cell r="T328" t="str">
            <v>Bremen</v>
          </cell>
          <cell r="U328">
            <v>1</v>
          </cell>
          <cell r="V328">
            <v>0</v>
          </cell>
          <cell r="W328">
            <v>0</v>
          </cell>
          <cell r="X328">
            <v>0</v>
          </cell>
        </row>
        <row r="329">
          <cell r="D329" t="str">
            <v>männlich</v>
          </cell>
          <cell r="F329" t="str">
            <v>22-jünger</v>
          </cell>
          <cell r="G329">
            <v>1</v>
          </cell>
          <cell r="H329">
            <v>0</v>
          </cell>
          <cell r="I329">
            <v>0</v>
          </cell>
          <cell r="L329" t="str">
            <v>Fachabi</v>
          </cell>
          <cell r="N329">
            <v>0</v>
          </cell>
          <cell r="O329">
            <v>1</v>
          </cell>
          <cell r="P329">
            <v>0</v>
          </cell>
          <cell r="Q329" t="str">
            <v>keine</v>
          </cell>
          <cell r="T329" t="str">
            <v>sonst.</v>
          </cell>
          <cell r="U329">
            <v>0</v>
          </cell>
          <cell r="V329">
            <v>0</v>
          </cell>
          <cell r="W329">
            <v>1</v>
          </cell>
          <cell r="X329">
            <v>0</v>
          </cell>
        </row>
        <row r="330">
          <cell r="D330" t="str">
            <v>männlich</v>
          </cell>
          <cell r="F330" t="str">
            <v>23-25</v>
          </cell>
          <cell r="G330">
            <v>0</v>
          </cell>
          <cell r="H330">
            <v>1</v>
          </cell>
          <cell r="I330">
            <v>0</v>
          </cell>
          <cell r="L330" t="str">
            <v>Fachabi</v>
          </cell>
          <cell r="N330">
            <v>0</v>
          </cell>
          <cell r="O330">
            <v>1</v>
          </cell>
          <cell r="P330">
            <v>0</v>
          </cell>
          <cell r="Q330" t="str">
            <v>Ber.Ausb</v>
          </cell>
          <cell r="T330" t="str">
            <v>NdSachs.</v>
          </cell>
          <cell r="U330">
            <v>0</v>
          </cell>
          <cell r="V330">
            <v>1</v>
          </cell>
          <cell r="W330">
            <v>0</v>
          </cell>
          <cell r="X330">
            <v>0</v>
          </cell>
        </row>
        <row r="331">
          <cell r="D331" t="str">
            <v>weiblich</v>
          </cell>
          <cell r="F331" t="str">
            <v>23-25</v>
          </cell>
          <cell r="G331">
            <v>0</v>
          </cell>
          <cell r="H331">
            <v>1</v>
          </cell>
          <cell r="I331">
            <v>0</v>
          </cell>
          <cell r="L331" t="str">
            <v>Abitur</v>
          </cell>
          <cell r="N331">
            <v>1</v>
          </cell>
          <cell r="O331">
            <v>0</v>
          </cell>
          <cell r="P331">
            <v>0</v>
          </cell>
          <cell r="Q331" t="str">
            <v>Ber.Ausb</v>
          </cell>
          <cell r="T331" t="str">
            <v>NdSachs.</v>
          </cell>
          <cell r="U331">
            <v>0</v>
          </cell>
          <cell r="V331">
            <v>1</v>
          </cell>
          <cell r="W331">
            <v>0</v>
          </cell>
          <cell r="X331">
            <v>0</v>
          </cell>
        </row>
        <row r="332">
          <cell r="D332" t="str">
            <v>weiblich</v>
          </cell>
          <cell r="F332" t="str">
            <v>23-25</v>
          </cell>
          <cell r="G332">
            <v>0</v>
          </cell>
          <cell r="H332">
            <v>1</v>
          </cell>
          <cell r="I332">
            <v>0</v>
          </cell>
          <cell r="L332" t="str">
            <v>Abitur</v>
          </cell>
          <cell r="N332">
            <v>1</v>
          </cell>
          <cell r="O332">
            <v>0</v>
          </cell>
          <cell r="P332">
            <v>0</v>
          </cell>
          <cell r="Q332" t="str">
            <v>Ber.Ausb</v>
          </cell>
          <cell r="T332" t="str">
            <v>Bremen</v>
          </cell>
          <cell r="U332">
            <v>1</v>
          </cell>
          <cell r="V332">
            <v>0</v>
          </cell>
          <cell r="W332">
            <v>0</v>
          </cell>
          <cell r="X332">
            <v>0</v>
          </cell>
        </row>
        <row r="333">
          <cell r="D333" t="str">
            <v>männlich</v>
          </cell>
          <cell r="F333" t="str">
            <v>22-jünger</v>
          </cell>
          <cell r="G333">
            <v>1</v>
          </cell>
          <cell r="H333">
            <v>0</v>
          </cell>
          <cell r="I333">
            <v>0</v>
          </cell>
          <cell r="L333" t="str">
            <v>Abitur</v>
          </cell>
          <cell r="N333">
            <v>1</v>
          </cell>
          <cell r="O333">
            <v>0</v>
          </cell>
          <cell r="P333">
            <v>0</v>
          </cell>
          <cell r="Q333" t="str">
            <v>keine</v>
          </cell>
          <cell r="T333" t="str">
            <v>Bremen</v>
          </cell>
          <cell r="U333">
            <v>1</v>
          </cell>
          <cell r="V333">
            <v>0</v>
          </cell>
          <cell r="W333">
            <v>0</v>
          </cell>
          <cell r="X333">
            <v>0</v>
          </cell>
        </row>
        <row r="334">
          <cell r="D334" t="str">
            <v>männlich</v>
          </cell>
          <cell r="F334" t="str">
            <v>22-jünger</v>
          </cell>
          <cell r="G334">
            <v>1</v>
          </cell>
          <cell r="H334">
            <v>0</v>
          </cell>
          <cell r="I334">
            <v>0</v>
          </cell>
          <cell r="L334" t="str">
            <v>Abitur</v>
          </cell>
          <cell r="N334">
            <v>1</v>
          </cell>
          <cell r="O334">
            <v>0</v>
          </cell>
          <cell r="P334">
            <v>0</v>
          </cell>
          <cell r="Q334" t="str">
            <v>keine</v>
          </cell>
          <cell r="T334" t="str">
            <v>Ausland</v>
          </cell>
          <cell r="U334">
            <v>0</v>
          </cell>
          <cell r="V334">
            <v>0</v>
          </cell>
          <cell r="W334">
            <v>0</v>
          </cell>
          <cell r="X334">
            <v>1</v>
          </cell>
        </row>
        <row r="335">
          <cell r="D335" t="str">
            <v>weiblich</v>
          </cell>
          <cell r="F335" t="str">
            <v>22-jünger</v>
          </cell>
          <cell r="G335">
            <v>1</v>
          </cell>
          <cell r="H335">
            <v>0</v>
          </cell>
          <cell r="I335">
            <v>0</v>
          </cell>
          <cell r="L335" t="str">
            <v>Abitur</v>
          </cell>
          <cell r="N335">
            <v>1</v>
          </cell>
          <cell r="O335">
            <v>0</v>
          </cell>
          <cell r="P335">
            <v>0</v>
          </cell>
          <cell r="Q335" t="str">
            <v>keine</v>
          </cell>
          <cell r="T335" t="str">
            <v>sonst.</v>
          </cell>
          <cell r="U335">
            <v>0</v>
          </cell>
          <cell r="V335">
            <v>0</v>
          </cell>
          <cell r="W335">
            <v>1</v>
          </cell>
          <cell r="X335">
            <v>0</v>
          </cell>
        </row>
        <row r="336">
          <cell r="D336" t="str">
            <v>weiblich</v>
          </cell>
          <cell r="F336" t="str">
            <v>22-jünger</v>
          </cell>
          <cell r="G336">
            <v>1</v>
          </cell>
          <cell r="H336">
            <v>0</v>
          </cell>
          <cell r="I336">
            <v>0</v>
          </cell>
          <cell r="L336" t="str">
            <v>Abitur</v>
          </cell>
          <cell r="N336">
            <v>1</v>
          </cell>
          <cell r="O336">
            <v>0</v>
          </cell>
          <cell r="P336">
            <v>0</v>
          </cell>
          <cell r="Q336" t="str">
            <v>keine</v>
          </cell>
          <cell r="T336" t="str">
            <v>sonst.</v>
          </cell>
          <cell r="U336">
            <v>0</v>
          </cell>
          <cell r="V336">
            <v>0</v>
          </cell>
          <cell r="W336">
            <v>1</v>
          </cell>
          <cell r="X336">
            <v>0</v>
          </cell>
        </row>
        <row r="337">
          <cell r="D337" t="str">
            <v>männlich</v>
          </cell>
          <cell r="F337" t="str">
            <v>22-jünger</v>
          </cell>
          <cell r="G337">
            <v>1</v>
          </cell>
          <cell r="H337">
            <v>0</v>
          </cell>
          <cell r="I337">
            <v>0</v>
          </cell>
          <cell r="L337" t="str">
            <v>Abitur</v>
          </cell>
          <cell r="N337">
            <v>1</v>
          </cell>
          <cell r="O337">
            <v>0</v>
          </cell>
          <cell r="P337">
            <v>0</v>
          </cell>
          <cell r="Q337" t="str">
            <v>keine</v>
          </cell>
          <cell r="T337" t="str">
            <v>-</v>
          </cell>
          <cell r="U337" t="str">
            <v>-</v>
          </cell>
          <cell r="V337" t="str">
            <v>-</v>
          </cell>
          <cell r="W337" t="str">
            <v>-</v>
          </cell>
          <cell r="X337" t="str">
            <v>-</v>
          </cell>
        </row>
        <row r="338">
          <cell r="D338" t="str">
            <v>weiblich</v>
          </cell>
          <cell r="F338" t="str">
            <v>22-jünger</v>
          </cell>
          <cell r="G338">
            <v>1</v>
          </cell>
          <cell r="H338">
            <v>0</v>
          </cell>
          <cell r="I338">
            <v>0</v>
          </cell>
          <cell r="L338" t="str">
            <v>Abitur</v>
          </cell>
          <cell r="N338">
            <v>1</v>
          </cell>
          <cell r="O338">
            <v>0</v>
          </cell>
          <cell r="P338">
            <v>0</v>
          </cell>
          <cell r="Q338" t="str">
            <v>keine</v>
          </cell>
          <cell r="T338" t="str">
            <v>Ausland</v>
          </cell>
          <cell r="U338">
            <v>0</v>
          </cell>
          <cell r="V338">
            <v>0</v>
          </cell>
          <cell r="W338">
            <v>0</v>
          </cell>
          <cell r="X338">
            <v>1</v>
          </cell>
        </row>
        <row r="339">
          <cell r="D339" t="str">
            <v>männlich</v>
          </cell>
          <cell r="F339" t="str">
            <v>26++</v>
          </cell>
          <cell r="G339">
            <v>0</v>
          </cell>
          <cell r="H339">
            <v>0</v>
          </cell>
          <cell r="I339">
            <v>1</v>
          </cell>
          <cell r="L339" t="str">
            <v>Fachabi</v>
          </cell>
          <cell r="N339">
            <v>0</v>
          </cell>
          <cell r="O339">
            <v>1</v>
          </cell>
          <cell r="P339">
            <v>0</v>
          </cell>
          <cell r="Q339" t="str">
            <v>Ber.Ausb</v>
          </cell>
          <cell r="T339" t="str">
            <v>sonst.</v>
          </cell>
          <cell r="U339">
            <v>0</v>
          </cell>
          <cell r="V339">
            <v>0</v>
          </cell>
          <cell r="W339">
            <v>1</v>
          </cell>
          <cell r="X339">
            <v>0</v>
          </cell>
        </row>
        <row r="340">
          <cell r="D340" t="str">
            <v>weiblich</v>
          </cell>
          <cell r="F340" t="str">
            <v>23-25</v>
          </cell>
          <cell r="G340">
            <v>0</v>
          </cell>
          <cell r="H340">
            <v>1</v>
          </cell>
          <cell r="I340">
            <v>0</v>
          </cell>
          <cell r="L340" t="str">
            <v>Abitur</v>
          </cell>
          <cell r="N340">
            <v>1</v>
          </cell>
          <cell r="O340">
            <v>0</v>
          </cell>
          <cell r="P340">
            <v>0</v>
          </cell>
          <cell r="Q340" t="str">
            <v>Ber.Ausb</v>
          </cell>
          <cell r="T340" t="str">
            <v>NdSachs.</v>
          </cell>
          <cell r="U340">
            <v>0</v>
          </cell>
          <cell r="V340">
            <v>1</v>
          </cell>
          <cell r="W340">
            <v>0</v>
          </cell>
          <cell r="X340">
            <v>0</v>
          </cell>
        </row>
        <row r="341">
          <cell r="D341" t="str">
            <v>weiblich</v>
          </cell>
          <cell r="F341" t="str">
            <v>23-25</v>
          </cell>
          <cell r="G341">
            <v>0</v>
          </cell>
          <cell r="H341">
            <v>1</v>
          </cell>
          <cell r="I341">
            <v>0</v>
          </cell>
          <cell r="L341" t="str">
            <v>Fachabi</v>
          </cell>
          <cell r="N341">
            <v>0</v>
          </cell>
          <cell r="O341">
            <v>1</v>
          </cell>
          <cell r="P341">
            <v>0</v>
          </cell>
          <cell r="Q341" t="str">
            <v>Ber.Ausb</v>
          </cell>
          <cell r="T341" t="str">
            <v>Bremen</v>
          </cell>
          <cell r="U341">
            <v>1</v>
          </cell>
          <cell r="V341">
            <v>0</v>
          </cell>
          <cell r="W341">
            <v>0</v>
          </cell>
          <cell r="X341">
            <v>0</v>
          </cell>
        </row>
        <row r="342">
          <cell r="D342" t="str">
            <v>weiblich</v>
          </cell>
          <cell r="F342" t="str">
            <v>23-25</v>
          </cell>
          <cell r="G342">
            <v>0</v>
          </cell>
          <cell r="H342">
            <v>1</v>
          </cell>
          <cell r="I342">
            <v>0</v>
          </cell>
          <cell r="L342" t="str">
            <v>Abitur</v>
          </cell>
          <cell r="N342">
            <v>1</v>
          </cell>
          <cell r="O342">
            <v>0</v>
          </cell>
          <cell r="P342">
            <v>0</v>
          </cell>
          <cell r="Q342" t="str">
            <v>Ber.Ausb</v>
          </cell>
          <cell r="T342" t="str">
            <v>NdSachs.</v>
          </cell>
          <cell r="U342">
            <v>0</v>
          </cell>
          <cell r="V342">
            <v>1</v>
          </cell>
          <cell r="W342">
            <v>0</v>
          </cell>
          <cell r="X342">
            <v>0</v>
          </cell>
        </row>
        <row r="343">
          <cell r="D343" t="str">
            <v>weiblich</v>
          </cell>
          <cell r="F343" t="str">
            <v>22-jünger</v>
          </cell>
          <cell r="G343">
            <v>1</v>
          </cell>
          <cell r="H343">
            <v>0</v>
          </cell>
          <cell r="I343">
            <v>0</v>
          </cell>
          <cell r="L343" t="str">
            <v>Abitur</v>
          </cell>
          <cell r="N343">
            <v>1</v>
          </cell>
          <cell r="O343">
            <v>0</v>
          </cell>
          <cell r="P343">
            <v>0</v>
          </cell>
          <cell r="Q343" t="str">
            <v>keine</v>
          </cell>
          <cell r="T343" t="str">
            <v>Ausland</v>
          </cell>
          <cell r="U343">
            <v>0</v>
          </cell>
          <cell r="V343">
            <v>0</v>
          </cell>
          <cell r="W343">
            <v>0</v>
          </cell>
          <cell r="X343">
            <v>1</v>
          </cell>
        </row>
        <row r="344">
          <cell r="D344" t="str">
            <v>männlich</v>
          </cell>
          <cell r="F344" t="str">
            <v>23-25</v>
          </cell>
          <cell r="G344">
            <v>0</v>
          </cell>
          <cell r="H344">
            <v>1</v>
          </cell>
          <cell r="I344">
            <v>0</v>
          </cell>
          <cell r="L344" t="str">
            <v>Abitur</v>
          </cell>
          <cell r="N344">
            <v>1</v>
          </cell>
          <cell r="O344">
            <v>0</v>
          </cell>
          <cell r="P344">
            <v>0</v>
          </cell>
          <cell r="Q344" t="str">
            <v>keine</v>
          </cell>
          <cell r="T344" t="str">
            <v>Bremen</v>
          </cell>
          <cell r="U344">
            <v>1</v>
          </cell>
          <cell r="V344">
            <v>0</v>
          </cell>
          <cell r="W344">
            <v>0</v>
          </cell>
          <cell r="X344">
            <v>0</v>
          </cell>
        </row>
        <row r="345">
          <cell r="D345" t="str">
            <v>weiblich</v>
          </cell>
          <cell r="F345" t="str">
            <v>23-25</v>
          </cell>
          <cell r="G345">
            <v>0</v>
          </cell>
          <cell r="H345">
            <v>1</v>
          </cell>
          <cell r="I345">
            <v>0</v>
          </cell>
          <cell r="L345" t="str">
            <v>Fachabi</v>
          </cell>
          <cell r="N345">
            <v>0</v>
          </cell>
          <cell r="O345">
            <v>1</v>
          </cell>
          <cell r="P345">
            <v>0</v>
          </cell>
          <cell r="Q345" t="str">
            <v>keine</v>
          </cell>
          <cell r="T345" t="str">
            <v>Ausland</v>
          </cell>
          <cell r="U345">
            <v>0</v>
          </cell>
          <cell r="V345">
            <v>0</v>
          </cell>
          <cell r="W345">
            <v>0</v>
          </cell>
          <cell r="X345">
            <v>1</v>
          </cell>
        </row>
        <row r="346">
          <cell r="D346" t="str">
            <v>weiblich</v>
          </cell>
          <cell r="F346" t="str">
            <v>22-jünger</v>
          </cell>
          <cell r="G346">
            <v>1</v>
          </cell>
          <cell r="H346">
            <v>0</v>
          </cell>
          <cell r="I346">
            <v>0</v>
          </cell>
          <cell r="L346" t="str">
            <v>Abitur</v>
          </cell>
          <cell r="N346">
            <v>1</v>
          </cell>
          <cell r="O346">
            <v>0</v>
          </cell>
          <cell r="P346">
            <v>0</v>
          </cell>
          <cell r="Q346" t="str">
            <v>keine</v>
          </cell>
          <cell r="T346" t="str">
            <v>Ausland</v>
          </cell>
          <cell r="U346">
            <v>0</v>
          </cell>
          <cell r="V346">
            <v>0</v>
          </cell>
          <cell r="W346">
            <v>0</v>
          </cell>
          <cell r="X346">
            <v>1</v>
          </cell>
        </row>
        <row r="347">
          <cell r="D347" t="str">
            <v>weiblich</v>
          </cell>
          <cell r="F347" t="str">
            <v>22-jünger</v>
          </cell>
          <cell r="G347">
            <v>1</v>
          </cell>
          <cell r="H347">
            <v>0</v>
          </cell>
          <cell r="I347">
            <v>0</v>
          </cell>
          <cell r="L347" t="str">
            <v>Abitur</v>
          </cell>
          <cell r="N347">
            <v>1</v>
          </cell>
          <cell r="O347">
            <v>0</v>
          </cell>
          <cell r="P347">
            <v>0</v>
          </cell>
          <cell r="Q347" t="str">
            <v>keine</v>
          </cell>
          <cell r="T347" t="str">
            <v>Ausland</v>
          </cell>
          <cell r="U347">
            <v>0</v>
          </cell>
          <cell r="V347">
            <v>0</v>
          </cell>
          <cell r="W347">
            <v>0</v>
          </cell>
          <cell r="X347">
            <v>1</v>
          </cell>
        </row>
        <row r="348">
          <cell r="D348" t="str">
            <v>weiblich</v>
          </cell>
          <cell r="F348" t="str">
            <v>22-jünger</v>
          </cell>
          <cell r="G348">
            <v>1</v>
          </cell>
          <cell r="H348">
            <v>0</v>
          </cell>
          <cell r="I348">
            <v>0</v>
          </cell>
          <cell r="L348" t="str">
            <v>Fachabi</v>
          </cell>
          <cell r="N348">
            <v>0</v>
          </cell>
          <cell r="O348">
            <v>1</v>
          </cell>
          <cell r="P348">
            <v>0</v>
          </cell>
          <cell r="Q348" t="str">
            <v>keine</v>
          </cell>
          <cell r="T348" t="str">
            <v>Ausland</v>
          </cell>
          <cell r="U348">
            <v>0</v>
          </cell>
          <cell r="V348">
            <v>0</v>
          </cell>
          <cell r="W348">
            <v>0</v>
          </cell>
          <cell r="X348">
            <v>1</v>
          </cell>
        </row>
        <row r="349">
          <cell r="D349" t="str">
            <v>männlich</v>
          </cell>
          <cell r="F349" t="str">
            <v>22-jünger</v>
          </cell>
          <cell r="G349">
            <v>1</v>
          </cell>
          <cell r="H349">
            <v>0</v>
          </cell>
          <cell r="I349">
            <v>0</v>
          </cell>
          <cell r="L349" t="str">
            <v>Abitur</v>
          </cell>
          <cell r="N349">
            <v>1</v>
          </cell>
          <cell r="O349">
            <v>0</v>
          </cell>
          <cell r="P349">
            <v>0</v>
          </cell>
          <cell r="Q349" t="str">
            <v>keine</v>
          </cell>
          <cell r="T349" t="str">
            <v>Bremen</v>
          </cell>
          <cell r="U349">
            <v>1</v>
          </cell>
          <cell r="V349">
            <v>0</v>
          </cell>
          <cell r="W349">
            <v>0</v>
          </cell>
          <cell r="X349">
            <v>0</v>
          </cell>
        </row>
        <row r="350">
          <cell r="D350" t="str">
            <v>männlich</v>
          </cell>
          <cell r="F350" t="str">
            <v>23-25</v>
          </cell>
          <cell r="G350">
            <v>0</v>
          </cell>
          <cell r="H350">
            <v>1</v>
          </cell>
          <cell r="I350">
            <v>0</v>
          </cell>
          <cell r="L350" t="str">
            <v>Abitur</v>
          </cell>
          <cell r="N350">
            <v>1</v>
          </cell>
          <cell r="O350">
            <v>0</v>
          </cell>
          <cell r="P350">
            <v>0</v>
          </cell>
          <cell r="Q350" t="str">
            <v>Ber.Ausb</v>
          </cell>
          <cell r="T350" t="str">
            <v>Bremen</v>
          </cell>
          <cell r="U350">
            <v>1</v>
          </cell>
          <cell r="V350">
            <v>0</v>
          </cell>
          <cell r="W350">
            <v>0</v>
          </cell>
          <cell r="X350">
            <v>0</v>
          </cell>
        </row>
        <row r="351">
          <cell r="D351" t="str">
            <v>männlich</v>
          </cell>
          <cell r="F351" t="str">
            <v>23-25</v>
          </cell>
          <cell r="G351">
            <v>0</v>
          </cell>
          <cell r="H351">
            <v>1</v>
          </cell>
          <cell r="I351">
            <v>0</v>
          </cell>
          <cell r="L351" t="str">
            <v>Abitur</v>
          </cell>
          <cell r="N351">
            <v>1</v>
          </cell>
          <cell r="O351">
            <v>0</v>
          </cell>
          <cell r="P351">
            <v>0</v>
          </cell>
          <cell r="Q351" t="str">
            <v>keine</v>
          </cell>
          <cell r="T351" t="str">
            <v>Bremen</v>
          </cell>
          <cell r="U351">
            <v>1</v>
          </cell>
          <cell r="V351">
            <v>0</v>
          </cell>
          <cell r="W351">
            <v>0</v>
          </cell>
          <cell r="X351">
            <v>0</v>
          </cell>
        </row>
        <row r="352">
          <cell r="D352" t="str">
            <v>männlich</v>
          </cell>
          <cell r="F352" t="str">
            <v>23-25</v>
          </cell>
          <cell r="G352">
            <v>0</v>
          </cell>
          <cell r="H352">
            <v>1</v>
          </cell>
          <cell r="I352">
            <v>0</v>
          </cell>
          <cell r="L352" t="str">
            <v>Fachabi</v>
          </cell>
          <cell r="N352">
            <v>0</v>
          </cell>
          <cell r="O352">
            <v>1</v>
          </cell>
          <cell r="P352">
            <v>0</v>
          </cell>
          <cell r="Q352" t="str">
            <v>Ber.Ausb</v>
          </cell>
          <cell r="T352" t="str">
            <v>NdSachs.</v>
          </cell>
          <cell r="U352">
            <v>0</v>
          </cell>
          <cell r="V352">
            <v>1</v>
          </cell>
          <cell r="W352">
            <v>0</v>
          </cell>
          <cell r="X352">
            <v>0</v>
          </cell>
        </row>
        <row r="353">
          <cell r="D353" t="str">
            <v>männlich</v>
          </cell>
          <cell r="F353" t="str">
            <v>22-jünger</v>
          </cell>
          <cell r="G353">
            <v>1</v>
          </cell>
          <cell r="H353">
            <v>0</v>
          </cell>
          <cell r="I353">
            <v>0</v>
          </cell>
          <cell r="L353" t="str">
            <v>Fachabi</v>
          </cell>
          <cell r="N353">
            <v>0</v>
          </cell>
          <cell r="O353">
            <v>1</v>
          </cell>
          <cell r="P353">
            <v>0</v>
          </cell>
          <cell r="Q353" t="str">
            <v>Ber.Ausb</v>
          </cell>
          <cell r="T353" t="str">
            <v>-</v>
          </cell>
          <cell r="U353" t="str">
            <v>-</v>
          </cell>
          <cell r="V353" t="str">
            <v>-</v>
          </cell>
          <cell r="W353" t="str">
            <v>-</v>
          </cell>
          <cell r="X353" t="str">
            <v>-</v>
          </cell>
        </row>
        <row r="354">
          <cell r="D354" t="str">
            <v>männlich</v>
          </cell>
          <cell r="F354" t="str">
            <v>22-jünger</v>
          </cell>
          <cell r="G354">
            <v>1</v>
          </cell>
          <cell r="H354">
            <v>0</v>
          </cell>
          <cell r="I354">
            <v>0</v>
          </cell>
          <cell r="L354" t="str">
            <v>Fachabi</v>
          </cell>
          <cell r="N354">
            <v>0</v>
          </cell>
          <cell r="O354">
            <v>1</v>
          </cell>
          <cell r="P354">
            <v>0</v>
          </cell>
          <cell r="Q354" t="str">
            <v>Ber.Ausb</v>
          </cell>
          <cell r="T354" t="str">
            <v>sonst.</v>
          </cell>
          <cell r="U354">
            <v>0</v>
          </cell>
          <cell r="V354">
            <v>0</v>
          </cell>
          <cell r="W354">
            <v>1</v>
          </cell>
          <cell r="X354">
            <v>0</v>
          </cell>
        </row>
        <row r="355">
          <cell r="D355" t="str">
            <v>weiblich</v>
          </cell>
          <cell r="F355" t="str">
            <v>22-jünger</v>
          </cell>
          <cell r="G355">
            <v>1</v>
          </cell>
          <cell r="H355">
            <v>0</v>
          </cell>
          <cell r="I355">
            <v>0</v>
          </cell>
          <cell r="L355" t="str">
            <v>Abitur</v>
          </cell>
          <cell r="N355">
            <v>1</v>
          </cell>
          <cell r="O355">
            <v>0</v>
          </cell>
          <cell r="P355">
            <v>0</v>
          </cell>
          <cell r="Q355" t="str">
            <v>keine</v>
          </cell>
          <cell r="T355" t="str">
            <v>Bremen</v>
          </cell>
          <cell r="U355">
            <v>1</v>
          </cell>
          <cell r="V355">
            <v>0</v>
          </cell>
          <cell r="W355">
            <v>0</v>
          </cell>
          <cell r="X355">
            <v>0</v>
          </cell>
        </row>
        <row r="356">
          <cell r="D356" t="str">
            <v>-</v>
          </cell>
          <cell r="F356" t="str">
            <v>22-jünger</v>
          </cell>
          <cell r="G356">
            <v>1</v>
          </cell>
          <cell r="H356">
            <v>0</v>
          </cell>
          <cell r="I356">
            <v>0</v>
          </cell>
          <cell r="L356" t="str">
            <v>Fachabi</v>
          </cell>
          <cell r="N356">
            <v>0</v>
          </cell>
          <cell r="O356">
            <v>1</v>
          </cell>
          <cell r="P356">
            <v>0</v>
          </cell>
          <cell r="Q356" t="str">
            <v>keine</v>
          </cell>
          <cell r="T356" t="str">
            <v>sonst.</v>
          </cell>
          <cell r="U356">
            <v>0</v>
          </cell>
          <cell r="V356">
            <v>0</v>
          </cell>
          <cell r="W356">
            <v>1</v>
          </cell>
          <cell r="X356">
            <v>0</v>
          </cell>
        </row>
        <row r="357">
          <cell r="D357" t="str">
            <v>weiblich</v>
          </cell>
          <cell r="F357" t="str">
            <v>23-25</v>
          </cell>
          <cell r="G357">
            <v>0</v>
          </cell>
          <cell r="H357">
            <v>1</v>
          </cell>
          <cell r="I357">
            <v>0</v>
          </cell>
          <cell r="L357" t="str">
            <v>sonst.</v>
          </cell>
          <cell r="N357">
            <v>0</v>
          </cell>
          <cell r="O357">
            <v>0</v>
          </cell>
          <cell r="P357">
            <v>1</v>
          </cell>
          <cell r="Q357" t="str">
            <v>Ber.Ausb</v>
          </cell>
          <cell r="T357" t="str">
            <v>NdSachs.</v>
          </cell>
          <cell r="U357">
            <v>0</v>
          </cell>
          <cell r="V357">
            <v>1</v>
          </cell>
          <cell r="W357">
            <v>0</v>
          </cell>
          <cell r="X357">
            <v>0</v>
          </cell>
        </row>
        <row r="358">
          <cell r="D358" t="str">
            <v>weiblich</v>
          </cell>
          <cell r="F358" t="str">
            <v>23-25</v>
          </cell>
          <cell r="G358">
            <v>0</v>
          </cell>
          <cell r="H358">
            <v>1</v>
          </cell>
          <cell r="I358">
            <v>0</v>
          </cell>
          <cell r="L358" t="str">
            <v>Fachabi</v>
          </cell>
          <cell r="N358">
            <v>0</v>
          </cell>
          <cell r="O358">
            <v>1</v>
          </cell>
          <cell r="P358">
            <v>0</v>
          </cell>
          <cell r="Q358" t="str">
            <v>Ber.Ausb</v>
          </cell>
          <cell r="T358" t="str">
            <v>NdSachs.</v>
          </cell>
          <cell r="U358">
            <v>0</v>
          </cell>
          <cell r="V358">
            <v>1</v>
          </cell>
          <cell r="W358">
            <v>0</v>
          </cell>
          <cell r="X358">
            <v>0</v>
          </cell>
        </row>
        <row r="359">
          <cell r="D359" t="str">
            <v>männlich</v>
          </cell>
          <cell r="F359" t="str">
            <v>22-jünger</v>
          </cell>
          <cell r="G359">
            <v>1</v>
          </cell>
          <cell r="H359">
            <v>0</v>
          </cell>
          <cell r="I359">
            <v>0</v>
          </cell>
          <cell r="L359" t="str">
            <v>Fachabi</v>
          </cell>
          <cell r="N359">
            <v>0</v>
          </cell>
          <cell r="O359">
            <v>1</v>
          </cell>
          <cell r="P359">
            <v>0</v>
          </cell>
          <cell r="Q359" t="str">
            <v>Ber.Ausb</v>
          </cell>
          <cell r="T359" t="str">
            <v>NdSachs.</v>
          </cell>
          <cell r="U359">
            <v>0</v>
          </cell>
          <cell r="V359">
            <v>1</v>
          </cell>
          <cell r="W359">
            <v>0</v>
          </cell>
          <cell r="X359">
            <v>0</v>
          </cell>
        </row>
        <row r="360">
          <cell r="D360" t="str">
            <v>männlich</v>
          </cell>
          <cell r="F360" t="str">
            <v>22-jünger</v>
          </cell>
          <cell r="G360">
            <v>1</v>
          </cell>
          <cell r="H360">
            <v>0</v>
          </cell>
          <cell r="I360">
            <v>0</v>
          </cell>
          <cell r="L360" t="str">
            <v>sonst.</v>
          </cell>
          <cell r="N360">
            <v>0</v>
          </cell>
          <cell r="O360">
            <v>0</v>
          </cell>
          <cell r="P360">
            <v>1</v>
          </cell>
          <cell r="Q360" t="str">
            <v>Ber.Ausb</v>
          </cell>
          <cell r="T360" t="str">
            <v>sonst.</v>
          </cell>
          <cell r="U360">
            <v>0</v>
          </cell>
          <cell r="V360">
            <v>0</v>
          </cell>
          <cell r="W360">
            <v>1</v>
          </cell>
          <cell r="X360">
            <v>0</v>
          </cell>
        </row>
        <row r="361">
          <cell r="D361" t="str">
            <v>männlich</v>
          </cell>
          <cell r="F361" t="str">
            <v>23-25</v>
          </cell>
          <cell r="G361">
            <v>0</v>
          </cell>
          <cell r="H361">
            <v>1</v>
          </cell>
          <cell r="I361">
            <v>0</v>
          </cell>
          <cell r="L361" t="str">
            <v>Fachabi</v>
          </cell>
          <cell r="N361">
            <v>0</v>
          </cell>
          <cell r="O361">
            <v>1</v>
          </cell>
          <cell r="P361">
            <v>0</v>
          </cell>
          <cell r="Q361" t="str">
            <v>Ber.Ausb</v>
          </cell>
          <cell r="T361" t="str">
            <v>Bremen</v>
          </cell>
          <cell r="U361">
            <v>1</v>
          </cell>
          <cell r="V361">
            <v>0</v>
          </cell>
          <cell r="W361">
            <v>0</v>
          </cell>
          <cell r="X361">
            <v>0</v>
          </cell>
        </row>
        <row r="362">
          <cell r="D362" t="str">
            <v>weiblich</v>
          </cell>
          <cell r="F362" t="str">
            <v>-</v>
          </cell>
          <cell r="G362" t="str">
            <v>-</v>
          </cell>
          <cell r="H362" t="str">
            <v>-</v>
          </cell>
          <cell r="I362" t="str">
            <v>-</v>
          </cell>
          <cell r="L362" t="str">
            <v>sonst.</v>
          </cell>
          <cell r="N362">
            <v>0</v>
          </cell>
          <cell r="O362">
            <v>0</v>
          </cell>
          <cell r="P362">
            <v>1</v>
          </cell>
          <cell r="Q362" t="str">
            <v>Ber.Ausb</v>
          </cell>
          <cell r="T362" t="str">
            <v>NdSachs.</v>
          </cell>
          <cell r="U362">
            <v>0</v>
          </cell>
          <cell r="V362">
            <v>1</v>
          </cell>
          <cell r="W362">
            <v>0</v>
          </cell>
          <cell r="X362">
            <v>0</v>
          </cell>
        </row>
        <row r="363">
          <cell r="D363" t="str">
            <v>männlich</v>
          </cell>
          <cell r="F363" t="str">
            <v>22-jünger</v>
          </cell>
          <cell r="G363">
            <v>1</v>
          </cell>
          <cell r="H363">
            <v>0</v>
          </cell>
          <cell r="I363">
            <v>0</v>
          </cell>
          <cell r="L363" t="str">
            <v>Fachabi</v>
          </cell>
          <cell r="N363">
            <v>0</v>
          </cell>
          <cell r="O363">
            <v>1</v>
          </cell>
          <cell r="P363">
            <v>0</v>
          </cell>
          <cell r="Q363" t="str">
            <v>Ber.Ausb</v>
          </cell>
          <cell r="T363" t="str">
            <v>NdSachs.</v>
          </cell>
          <cell r="U363">
            <v>0</v>
          </cell>
          <cell r="V363">
            <v>1</v>
          </cell>
          <cell r="W363">
            <v>0</v>
          </cell>
          <cell r="X363">
            <v>0</v>
          </cell>
        </row>
        <row r="364">
          <cell r="D364" t="str">
            <v>männlich</v>
          </cell>
          <cell r="F364" t="str">
            <v>23-25</v>
          </cell>
          <cell r="G364">
            <v>0</v>
          </cell>
          <cell r="H364">
            <v>1</v>
          </cell>
          <cell r="I364">
            <v>0</v>
          </cell>
          <cell r="L364" t="str">
            <v>Fachabi</v>
          </cell>
          <cell r="N364">
            <v>0</v>
          </cell>
          <cell r="O364">
            <v>1</v>
          </cell>
          <cell r="P364">
            <v>0</v>
          </cell>
          <cell r="Q364" t="str">
            <v>Ber.Ausb</v>
          </cell>
          <cell r="T364" t="str">
            <v>Bremen</v>
          </cell>
          <cell r="U364">
            <v>1</v>
          </cell>
          <cell r="V364">
            <v>0</v>
          </cell>
          <cell r="W364">
            <v>0</v>
          </cell>
          <cell r="X364">
            <v>0</v>
          </cell>
        </row>
        <row r="365">
          <cell r="D365" t="str">
            <v>weiblich</v>
          </cell>
          <cell r="F365" t="str">
            <v>22-jünger</v>
          </cell>
          <cell r="G365">
            <v>1</v>
          </cell>
          <cell r="H365">
            <v>0</v>
          </cell>
          <cell r="I365">
            <v>0</v>
          </cell>
          <cell r="L365" t="str">
            <v>-</v>
          </cell>
          <cell r="N365" t="str">
            <v>-</v>
          </cell>
          <cell r="O365" t="str">
            <v>-</v>
          </cell>
          <cell r="P365" t="str">
            <v>-</v>
          </cell>
          <cell r="Q365" t="str">
            <v>Ber.Ausb</v>
          </cell>
          <cell r="T365" t="str">
            <v>NdSachs.</v>
          </cell>
          <cell r="U365">
            <v>0</v>
          </cell>
          <cell r="V365">
            <v>1</v>
          </cell>
          <cell r="W365">
            <v>0</v>
          </cell>
          <cell r="X365">
            <v>0</v>
          </cell>
        </row>
        <row r="366">
          <cell r="D366" t="str">
            <v>männlich</v>
          </cell>
          <cell r="F366" t="str">
            <v>23-25</v>
          </cell>
          <cell r="G366">
            <v>0</v>
          </cell>
          <cell r="H366">
            <v>1</v>
          </cell>
          <cell r="I366">
            <v>0</v>
          </cell>
          <cell r="L366" t="str">
            <v>Abitur</v>
          </cell>
          <cell r="N366">
            <v>1</v>
          </cell>
          <cell r="O366">
            <v>0</v>
          </cell>
          <cell r="P366">
            <v>0</v>
          </cell>
          <cell r="Q366" t="str">
            <v>Ber.Ausb</v>
          </cell>
          <cell r="T366" t="str">
            <v>NdSachs.</v>
          </cell>
          <cell r="U366">
            <v>0</v>
          </cell>
          <cell r="V366">
            <v>1</v>
          </cell>
          <cell r="W366">
            <v>0</v>
          </cell>
          <cell r="X366">
            <v>0</v>
          </cell>
        </row>
        <row r="367">
          <cell r="D367" t="str">
            <v>weiblich</v>
          </cell>
          <cell r="F367" t="str">
            <v>23-25</v>
          </cell>
          <cell r="G367">
            <v>0</v>
          </cell>
          <cell r="H367">
            <v>1</v>
          </cell>
          <cell r="I367">
            <v>0</v>
          </cell>
          <cell r="L367" t="str">
            <v>Fachabi</v>
          </cell>
          <cell r="N367">
            <v>0</v>
          </cell>
          <cell r="O367">
            <v>1</v>
          </cell>
          <cell r="P367">
            <v>0</v>
          </cell>
          <cell r="Q367" t="str">
            <v>Ber.Ausb</v>
          </cell>
          <cell r="T367" t="str">
            <v>sonst.</v>
          </cell>
          <cell r="U367">
            <v>0</v>
          </cell>
          <cell r="V367">
            <v>0</v>
          </cell>
          <cell r="W367">
            <v>1</v>
          </cell>
          <cell r="X367">
            <v>0</v>
          </cell>
        </row>
        <row r="368">
          <cell r="D368" t="str">
            <v>weiblich</v>
          </cell>
          <cell r="F368" t="str">
            <v>26++</v>
          </cell>
          <cell r="G368">
            <v>0</v>
          </cell>
          <cell r="H368">
            <v>0</v>
          </cell>
          <cell r="I368">
            <v>1</v>
          </cell>
          <cell r="L368" t="str">
            <v>Fachabi</v>
          </cell>
          <cell r="N368">
            <v>0</v>
          </cell>
          <cell r="O368">
            <v>1</v>
          </cell>
          <cell r="P368">
            <v>0</v>
          </cell>
          <cell r="Q368" t="str">
            <v>Ber.Ausb</v>
          </cell>
          <cell r="T368" t="str">
            <v>NdSachs.</v>
          </cell>
          <cell r="U368">
            <v>0</v>
          </cell>
          <cell r="V368">
            <v>1</v>
          </cell>
          <cell r="W368">
            <v>0</v>
          </cell>
          <cell r="X368">
            <v>0</v>
          </cell>
        </row>
        <row r="369">
          <cell r="D369" t="str">
            <v>weiblich</v>
          </cell>
          <cell r="F369" t="str">
            <v>23-25</v>
          </cell>
          <cell r="G369">
            <v>0</v>
          </cell>
          <cell r="H369">
            <v>1</v>
          </cell>
          <cell r="I369">
            <v>0</v>
          </cell>
          <cell r="L369" t="str">
            <v>Fachabi</v>
          </cell>
          <cell r="N369">
            <v>0</v>
          </cell>
          <cell r="O369">
            <v>1</v>
          </cell>
          <cell r="P369">
            <v>0</v>
          </cell>
          <cell r="Q369" t="str">
            <v>Ber.Ausb</v>
          </cell>
          <cell r="T369" t="str">
            <v>Ausland</v>
          </cell>
          <cell r="U369">
            <v>0</v>
          </cell>
          <cell r="V369">
            <v>0</v>
          </cell>
          <cell r="W369">
            <v>0</v>
          </cell>
          <cell r="X369">
            <v>1</v>
          </cell>
        </row>
        <row r="370">
          <cell r="D370" t="str">
            <v>weiblich</v>
          </cell>
          <cell r="F370" t="str">
            <v>22-jünger</v>
          </cell>
          <cell r="G370">
            <v>1</v>
          </cell>
          <cell r="H370">
            <v>0</v>
          </cell>
          <cell r="I370">
            <v>0</v>
          </cell>
          <cell r="L370" t="str">
            <v>Fachabi</v>
          </cell>
          <cell r="N370">
            <v>0</v>
          </cell>
          <cell r="O370">
            <v>1</v>
          </cell>
          <cell r="P370">
            <v>0</v>
          </cell>
          <cell r="Q370" t="str">
            <v>Ber.Ausb</v>
          </cell>
          <cell r="T370" t="str">
            <v>Ausland</v>
          </cell>
          <cell r="U370">
            <v>0</v>
          </cell>
          <cell r="V370">
            <v>0</v>
          </cell>
          <cell r="W370">
            <v>0</v>
          </cell>
          <cell r="X370">
            <v>1</v>
          </cell>
        </row>
        <row r="371">
          <cell r="D371" t="str">
            <v>männlich</v>
          </cell>
          <cell r="F371" t="str">
            <v>26++</v>
          </cell>
          <cell r="G371">
            <v>0</v>
          </cell>
          <cell r="H371">
            <v>0</v>
          </cell>
          <cell r="I371">
            <v>1</v>
          </cell>
          <cell r="L371" t="str">
            <v>Abitur</v>
          </cell>
          <cell r="N371">
            <v>1</v>
          </cell>
          <cell r="O371">
            <v>0</v>
          </cell>
          <cell r="P371">
            <v>0</v>
          </cell>
          <cell r="Q371" t="str">
            <v>Ber.Ausb</v>
          </cell>
          <cell r="T371" t="str">
            <v>Bremen</v>
          </cell>
          <cell r="U371">
            <v>1</v>
          </cell>
          <cell r="V371">
            <v>0</v>
          </cell>
          <cell r="W371">
            <v>0</v>
          </cell>
          <cell r="X371">
            <v>0</v>
          </cell>
        </row>
        <row r="372">
          <cell r="D372" t="str">
            <v>männlich</v>
          </cell>
          <cell r="F372" t="str">
            <v>-</v>
          </cell>
          <cell r="G372" t="str">
            <v>-</v>
          </cell>
          <cell r="H372" t="str">
            <v>-</v>
          </cell>
          <cell r="I372" t="str">
            <v>-</v>
          </cell>
          <cell r="L372" t="str">
            <v>Abitur</v>
          </cell>
          <cell r="N372">
            <v>1</v>
          </cell>
          <cell r="O372">
            <v>0</v>
          </cell>
          <cell r="P372">
            <v>0</v>
          </cell>
          <cell r="Q372" t="str">
            <v>Ber.Ausb</v>
          </cell>
          <cell r="T372" t="str">
            <v>Bremen</v>
          </cell>
          <cell r="U372">
            <v>1</v>
          </cell>
          <cell r="V372">
            <v>0</v>
          </cell>
          <cell r="W372">
            <v>0</v>
          </cell>
          <cell r="X372">
            <v>0</v>
          </cell>
        </row>
        <row r="373">
          <cell r="D373" t="str">
            <v>männlich</v>
          </cell>
          <cell r="F373" t="str">
            <v>22-jünger</v>
          </cell>
          <cell r="G373">
            <v>1</v>
          </cell>
          <cell r="H373">
            <v>0</v>
          </cell>
          <cell r="I373">
            <v>0</v>
          </cell>
          <cell r="L373" t="str">
            <v>Fachabi</v>
          </cell>
          <cell r="N373">
            <v>0</v>
          </cell>
          <cell r="O373">
            <v>1</v>
          </cell>
          <cell r="P373">
            <v>0</v>
          </cell>
          <cell r="Q373" t="str">
            <v>Ber.Ausb</v>
          </cell>
          <cell r="T373" t="str">
            <v>NdSachs.</v>
          </cell>
          <cell r="U373">
            <v>0</v>
          </cell>
          <cell r="V373">
            <v>1</v>
          </cell>
          <cell r="W373">
            <v>0</v>
          </cell>
          <cell r="X373">
            <v>0</v>
          </cell>
        </row>
        <row r="374">
          <cell r="D374" t="str">
            <v>männlich</v>
          </cell>
          <cell r="F374" t="str">
            <v>22-jünger</v>
          </cell>
          <cell r="G374">
            <v>1</v>
          </cell>
          <cell r="H374">
            <v>0</v>
          </cell>
          <cell r="I374">
            <v>0</v>
          </cell>
          <cell r="L374" t="str">
            <v>Fachabi</v>
          </cell>
          <cell r="N374">
            <v>0</v>
          </cell>
          <cell r="O374">
            <v>1</v>
          </cell>
          <cell r="P374">
            <v>0</v>
          </cell>
          <cell r="Q374" t="str">
            <v>Ber.Ausb</v>
          </cell>
          <cell r="T374" t="str">
            <v>sonst.</v>
          </cell>
          <cell r="U374">
            <v>0</v>
          </cell>
          <cell r="V374">
            <v>0</v>
          </cell>
          <cell r="W374">
            <v>1</v>
          </cell>
          <cell r="X374">
            <v>0</v>
          </cell>
        </row>
        <row r="375">
          <cell r="D375" t="str">
            <v>männlich</v>
          </cell>
          <cell r="F375" t="str">
            <v>23-25</v>
          </cell>
          <cell r="G375">
            <v>0</v>
          </cell>
          <cell r="H375">
            <v>1</v>
          </cell>
          <cell r="I375">
            <v>0</v>
          </cell>
          <cell r="L375" t="str">
            <v>Abitur</v>
          </cell>
          <cell r="N375">
            <v>1</v>
          </cell>
          <cell r="O375">
            <v>0</v>
          </cell>
          <cell r="P375">
            <v>0</v>
          </cell>
          <cell r="Q375" t="str">
            <v>Ber.Ausb</v>
          </cell>
          <cell r="T375" t="str">
            <v>Bremen</v>
          </cell>
          <cell r="U375">
            <v>1</v>
          </cell>
          <cell r="V375">
            <v>0</v>
          </cell>
          <cell r="W375">
            <v>0</v>
          </cell>
          <cell r="X375">
            <v>0</v>
          </cell>
        </row>
        <row r="376">
          <cell r="D376" t="str">
            <v>männlich</v>
          </cell>
          <cell r="F376" t="str">
            <v>22-jünger</v>
          </cell>
          <cell r="G376">
            <v>1</v>
          </cell>
          <cell r="H376">
            <v>0</v>
          </cell>
          <cell r="I376">
            <v>0</v>
          </cell>
          <cell r="L376" t="str">
            <v>Fachabi</v>
          </cell>
          <cell r="N376">
            <v>0</v>
          </cell>
          <cell r="O376">
            <v>1</v>
          </cell>
          <cell r="P376">
            <v>0</v>
          </cell>
          <cell r="Q376" t="str">
            <v>Ber.Ausb</v>
          </cell>
          <cell r="T376" t="str">
            <v>NdSachs.</v>
          </cell>
          <cell r="U376">
            <v>0</v>
          </cell>
          <cell r="V376">
            <v>1</v>
          </cell>
          <cell r="W376">
            <v>0</v>
          </cell>
          <cell r="X376">
            <v>0</v>
          </cell>
        </row>
        <row r="377">
          <cell r="D377" t="str">
            <v>männlich</v>
          </cell>
          <cell r="F377" t="str">
            <v>23-25</v>
          </cell>
          <cell r="G377">
            <v>0</v>
          </cell>
          <cell r="H377">
            <v>1</v>
          </cell>
          <cell r="I377">
            <v>0</v>
          </cell>
          <cell r="L377" t="str">
            <v>Fachabi</v>
          </cell>
          <cell r="N377">
            <v>0</v>
          </cell>
          <cell r="O377">
            <v>1</v>
          </cell>
          <cell r="P377">
            <v>0</v>
          </cell>
          <cell r="Q377" t="str">
            <v>Ber.Ausb</v>
          </cell>
          <cell r="T377" t="str">
            <v>NdSachs.</v>
          </cell>
          <cell r="U377">
            <v>0</v>
          </cell>
          <cell r="V377">
            <v>1</v>
          </cell>
          <cell r="W377">
            <v>0</v>
          </cell>
          <cell r="X377">
            <v>0</v>
          </cell>
        </row>
        <row r="378">
          <cell r="D378" t="str">
            <v>männlich</v>
          </cell>
          <cell r="F378" t="str">
            <v>23-25</v>
          </cell>
          <cell r="G378">
            <v>0</v>
          </cell>
          <cell r="H378">
            <v>1</v>
          </cell>
          <cell r="I378">
            <v>0</v>
          </cell>
          <cell r="L378" t="str">
            <v>Fachabi</v>
          </cell>
          <cell r="N378">
            <v>0</v>
          </cell>
          <cell r="O378">
            <v>1</v>
          </cell>
          <cell r="P378">
            <v>0</v>
          </cell>
          <cell r="Q378" t="str">
            <v>Ber.Ausb</v>
          </cell>
          <cell r="T378" t="str">
            <v>sonst.</v>
          </cell>
          <cell r="U378">
            <v>0</v>
          </cell>
          <cell r="V378">
            <v>0</v>
          </cell>
          <cell r="W378">
            <v>1</v>
          </cell>
          <cell r="X378">
            <v>0</v>
          </cell>
        </row>
        <row r="379">
          <cell r="D379" t="str">
            <v>männlich</v>
          </cell>
          <cell r="F379" t="str">
            <v>22-jünger</v>
          </cell>
          <cell r="G379">
            <v>1</v>
          </cell>
          <cell r="H379">
            <v>0</v>
          </cell>
          <cell r="I379">
            <v>0</v>
          </cell>
          <cell r="L379" t="str">
            <v>Fachabi</v>
          </cell>
          <cell r="N379">
            <v>0</v>
          </cell>
          <cell r="O379">
            <v>1</v>
          </cell>
          <cell r="P379">
            <v>0</v>
          </cell>
          <cell r="Q379" t="str">
            <v>Ber.Ausb</v>
          </cell>
          <cell r="T379" t="str">
            <v>sonst.</v>
          </cell>
          <cell r="U379">
            <v>0</v>
          </cell>
          <cell r="V379">
            <v>0</v>
          </cell>
          <cell r="W379">
            <v>1</v>
          </cell>
          <cell r="X379">
            <v>0</v>
          </cell>
        </row>
        <row r="380">
          <cell r="D380" t="str">
            <v>männlich</v>
          </cell>
          <cell r="F380" t="str">
            <v>22-jünger</v>
          </cell>
          <cell r="G380">
            <v>1</v>
          </cell>
          <cell r="H380">
            <v>0</v>
          </cell>
          <cell r="I380">
            <v>0</v>
          </cell>
          <cell r="L380" t="str">
            <v>Abitur</v>
          </cell>
          <cell r="N380">
            <v>1</v>
          </cell>
          <cell r="O380">
            <v>0</v>
          </cell>
          <cell r="P380">
            <v>0</v>
          </cell>
          <cell r="Q380" t="str">
            <v>Ber.Ausb</v>
          </cell>
          <cell r="T380" t="str">
            <v>Bremen</v>
          </cell>
          <cell r="U380">
            <v>1</v>
          </cell>
          <cell r="V380">
            <v>0</v>
          </cell>
          <cell r="W380">
            <v>0</v>
          </cell>
          <cell r="X380">
            <v>0</v>
          </cell>
        </row>
        <row r="381">
          <cell r="D381" t="str">
            <v>männlich</v>
          </cell>
          <cell r="F381" t="str">
            <v>22-jünger</v>
          </cell>
          <cell r="G381">
            <v>1</v>
          </cell>
          <cell r="H381">
            <v>0</v>
          </cell>
          <cell r="I381">
            <v>0</v>
          </cell>
          <cell r="L381" t="str">
            <v>Fachabi</v>
          </cell>
          <cell r="N381">
            <v>0</v>
          </cell>
          <cell r="O381">
            <v>1</v>
          </cell>
          <cell r="P381">
            <v>0</v>
          </cell>
          <cell r="Q381" t="str">
            <v>Ber.Ausb</v>
          </cell>
          <cell r="T381" t="str">
            <v>Ausland</v>
          </cell>
          <cell r="U381">
            <v>0</v>
          </cell>
          <cell r="V381">
            <v>0</v>
          </cell>
          <cell r="W381">
            <v>0</v>
          </cell>
          <cell r="X381">
            <v>1</v>
          </cell>
        </row>
        <row r="382">
          <cell r="D382" t="str">
            <v>männlich</v>
          </cell>
          <cell r="F382" t="str">
            <v>23-25</v>
          </cell>
          <cell r="G382">
            <v>0</v>
          </cell>
          <cell r="H382">
            <v>1</v>
          </cell>
          <cell r="I382">
            <v>0</v>
          </cell>
          <cell r="L382" t="str">
            <v>Fachabi</v>
          </cell>
          <cell r="N382">
            <v>0</v>
          </cell>
          <cell r="O382">
            <v>1</v>
          </cell>
          <cell r="P382">
            <v>0</v>
          </cell>
          <cell r="Q382" t="str">
            <v>Ber.Ausb</v>
          </cell>
          <cell r="T382" t="str">
            <v>NdSachs.</v>
          </cell>
          <cell r="U382">
            <v>0</v>
          </cell>
          <cell r="V382">
            <v>1</v>
          </cell>
          <cell r="W382">
            <v>0</v>
          </cell>
          <cell r="X382">
            <v>0</v>
          </cell>
        </row>
        <row r="383">
          <cell r="D383" t="str">
            <v>männlich</v>
          </cell>
          <cell r="F383" t="str">
            <v>22-jünger</v>
          </cell>
          <cell r="G383">
            <v>1</v>
          </cell>
          <cell r="H383">
            <v>0</v>
          </cell>
          <cell r="I383">
            <v>0</v>
          </cell>
          <cell r="L383" t="str">
            <v>Fachabi</v>
          </cell>
          <cell r="N383">
            <v>0</v>
          </cell>
          <cell r="O383">
            <v>1</v>
          </cell>
          <cell r="P383">
            <v>0</v>
          </cell>
          <cell r="Q383" t="str">
            <v>Ber.Ausb</v>
          </cell>
          <cell r="T383" t="str">
            <v>NdSachs.</v>
          </cell>
          <cell r="U383">
            <v>0</v>
          </cell>
          <cell r="V383">
            <v>1</v>
          </cell>
          <cell r="W383">
            <v>0</v>
          </cell>
          <cell r="X383">
            <v>0</v>
          </cell>
        </row>
        <row r="384">
          <cell r="D384" t="str">
            <v>weiblich</v>
          </cell>
          <cell r="F384" t="str">
            <v>23-25</v>
          </cell>
          <cell r="G384">
            <v>0</v>
          </cell>
          <cell r="H384">
            <v>1</v>
          </cell>
          <cell r="I384">
            <v>0</v>
          </cell>
          <cell r="L384" t="str">
            <v>Abitur</v>
          </cell>
          <cell r="N384">
            <v>1</v>
          </cell>
          <cell r="O384">
            <v>0</v>
          </cell>
          <cell r="P384">
            <v>0</v>
          </cell>
          <cell r="Q384" t="str">
            <v>Ber.Ausb</v>
          </cell>
          <cell r="T384" t="str">
            <v>Bremen</v>
          </cell>
          <cell r="U384">
            <v>1</v>
          </cell>
          <cell r="V384">
            <v>0</v>
          </cell>
          <cell r="W384">
            <v>0</v>
          </cell>
          <cell r="X384">
            <v>0</v>
          </cell>
        </row>
        <row r="385">
          <cell r="D385" t="str">
            <v>männlich</v>
          </cell>
          <cell r="F385" t="str">
            <v>23-25</v>
          </cell>
          <cell r="G385">
            <v>0</v>
          </cell>
          <cell r="H385">
            <v>1</v>
          </cell>
          <cell r="I385">
            <v>0</v>
          </cell>
          <cell r="L385" t="str">
            <v>Fachabi</v>
          </cell>
          <cell r="N385">
            <v>0</v>
          </cell>
          <cell r="O385">
            <v>1</v>
          </cell>
          <cell r="P385">
            <v>0</v>
          </cell>
          <cell r="Q385" t="str">
            <v>Ber.Ausb</v>
          </cell>
          <cell r="T385" t="str">
            <v>Bremen</v>
          </cell>
          <cell r="U385">
            <v>1</v>
          </cell>
          <cell r="V385">
            <v>0</v>
          </cell>
          <cell r="W385">
            <v>0</v>
          </cell>
          <cell r="X385">
            <v>0</v>
          </cell>
        </row>
        <row r="386">
          <cell r="D386" t="str">
            <v>weiblich</v>
          </cell>
          <cell r="F386" t="str">
            <v>22-jünger</v>
          </cell>
          <cell r="G386">
            <v>1</v>
          </cell>
          <cell r="H386">
            <v>0</v>
          </cell>
          <cell r="I386">
            <v>0</v>
          </cell>
          <cell r="L386" t="str">
            <v>Fachabi</v>
          </cell>
          <cell r="N386">
            <v>0</v>
          </cell>
          <cell r="O386">
            <v>1</v>
          </cell>
          <cell r="P386">
            <v>0</v>
          </cell>
          <cell r="Q386" t="str">
            <v>Ber.Ausb</v>
          </cell>
          <cell r="T386" t="str">
            <v>NdSachs.</v>
          </cell>
          <cell r="U386">
            <v>0</v>
          </cell>
          <cell r="V386">
            <v>1</v>
          </cell>
          <cell r="W386">
            <v>0</v>
          </cell>
          <cell r="X386">
            <v>0</v>
          </cell>
        </row>
        <row r="387">
          <cell r="D387" t="str">
            <v>männlich</v>
          </cell>
          <cell r="F387" t="str">
            <v>26++</v>
          </cell>
          <cell r="G387">
            <v>0</v>
          </cell>
          <cell r="H387">
            <v>0</v>
          </cell>
          <cell r="I387">
            <v>1</v>
          </cell>
          <cell r="L387" t="str">
            <v>Fachabi</v>
          </cell>
          <cell r="N387">
            <v>0</v>
          </cell>
          <cell r="O387">
            <v>1</v>
          </cell>
          <cell r="P387">
            <v>0</v>
          </cell>
          <cell r="Q387" t="str">
            <v>Ber.Ausb</v>
          </cell>
          <cell r="T387" t="str">
            <v>NdSachs.</v>
          </cell>
          <cell r="U387">
            <v>0</v>
          </cell>
          <cell r="V387">
            <v>1</v>
          </cell>
          <cell r="W387">
            <v>0</v>
          </cell>
          <cell r="X387">
            <v>0</v>
          </cell>
        </row>
        <row r="388">
          <cell r="D388" t="str">
            <v>weiblich</v>
          </cell>
          <cell r="F388" t="str">
            <v>22-jünger</v>
          </cell>
          <cell r="G388">
            <v>1</v>
          </cell>
          <cell r="H388">
            <v>0</v>
          </cell>
          <cell r="I388">
            <v>0</v>
          </cell>
          <cell r="L388" t="str">
            <v>Fachabi</v>
          </cell>
          <cell r="N388">
            <v>0</v>
          </cell>
          <cell r="O388">
            <v>1</v>
          </cell>
          <cell r="P388">
            <v>0</v>
          </cell>
          <cell r="Q388" t="str">
            <v>Ber.Ausb</v>
          </cell>
          <cell r="T388" t="str">
            <v>Ausland</v>
          </cell>
          <cell r="U388">
            <v>0</v>
          </cell>
          <cell r="V388">
            <v>0</v>
          </cell>
          <cell r="W388">
            <v>0</v>
          </cell>
          <cell r="X388">
            <v>1</v>
          </cell>
        </row>
        <row r="389">
          <cell r="D389" t="str">
            <v>weiblich</v>
          </cell>
          <cell r="F389" t="str">
            <v>22-jünger</v>
          </cell>
          <cell r="G389">
            <v>1</v>
          </cell>
          <cell r="H389">
            <v>0</v>
          </cell>
          <cell r="I389">
            <v>0</v>
          </cell>
          <cell r="L389" t="str">
            <v>Abitur</v>
          </cell>
          <cell r="N389">
            <v>1</v>
          </cell>
          <cell r="O389">
            <v>0</v>
          </cell>
          <cell r="P389">
            <v>0</v>
          </cell>
          <cell r="Q389" t="str">
            <v>keine</v>
          </cell>
          <cell r="T389" t="str">
            <v>Ausland</v>
          </cell>
          <cell r="U389">
            <v>0</v>
          </cell>
          <cell r="V389">
            <v>0</v>
          </cell>
          <cell r="W389">
            <v>0</v>
          </cell>
          <cell r="X389">
            <v>1</v>
          </cell>
        </row>
        <row r="390">
          <cell r="D390" t="str">
            <v>männlich</v>
          </cell>
          <cell r="F390" t="str">
            <v>22-jünger</v>
          </cell>
          <cell r="G390">
            <v>1</v>
          </cell>
          <cell r="H390">
            <v>0</v>
          </cell>
          <cell r="I390">
            <v>0</v>
          </cell>
          <cell r="L390" t="str">
            <v>Fachabi</v>
          </cell>
          <cell r="N390">
            <v>0</v>
          </cell>
          <cell r="O390">
            <v>1</v>
          </cell>
          <cell r="P390">
            <v>0</v>
          </cell>
          <cell r="Q390" t="str">
            <v>Ber.Ausb</v>
          </cell>
          <cell r="T390" t="str">
            <v>-</v>
          </cell>
          <cell r="U390" t="str">
            <v>-</v>
          </cell>
          <cell r="V390" t="str">
            <v>-</v>
          </cell>
          <cell r="W390" t="str">
            <v>-</v>
          </cell>
          <cell r="X390" t="str">
            <v>-</v>
          </cell>
        </row>
        <row r="391">
          <cell r="D391" t="str">
            <v>weiblich</v>
          </cell>
          <cell r="F391" t="str">
            <v>23-25</v>
          </cell>
          <cell r="G391">
            <v>0</v>
          </cell>
          <cell r="H391">
            <v>1</v>
          </cell>
          <cell r="I391">
            <v>0</v>
          </cell>
          <cell r="L391" t="str">
            <v>Fachabi</v>
          </cell>
          <cell r="N391">
            <v>0</v>
          </cell>
          <cell r="O391">
            <v>1</v>
          </cell>
          <cell r="P391">
            <v>0</v>
          </cell>
          <cell r="Q391" t="str">
            <v>Ber.Ausb</v>
          </cell>
          <cell r="T391" t="str">
            <v>NdSachs.</v>
          </cell>
          <cell r="U391">
            <v>0</v>
          </cell>
          <cell r="V391">
            <v>1</v>
          </cell>
          <cell r="W391">
            <v>0</v>
          </cell>
          <cell r="X391">
            <v>0</v>
          </cell>
        </row>
        <row r="392">
          <cell r="D392" t="str">
            <v>männlich</v>
          </cell>
          <cell r="F392" t="str">
            <v>22-jünger</v>
          </cell>
          <cell r="G392">
            <v>1</v>
          </cell>
          <cell r="H392">
            <v>0</v>
          </cell>
          <cell r="I392">
            <v>0</v>
          </cell>
          <cell r="L392" t="str">
            <v>Abitur</v>
          </cell>
          <cell r="N392">
            <v>1</v>
          </cell>
          <cell r="O392">
            <v>0</v>
          </cell>
          <cell r="P392">
            <v>0</v>
          </cell>
          <cell r="Q392" t="str">
            <v>keine</v>
          </cell>
          <cell r="T392" t="str">
            <v>sonst.</v>
          </cell>
          <cell r="U392">
            <v>0</v>
          </cell>
          <cell r="V392">
            <v>0</v>
          </cell>
          <cell r="W392">
            <v>1</v>
          </cell>
          <cell r="X392">
            <v>0</v>
          </cell>
        </row>
        <row r="393">
          <cell r="D393" t="str">
            <v>weiblich</v>
          </cell>
          <cell r="F393" t="str">
            <v>22-jünger</v>
          </cell>
          <cell r="G393">
            <v>1</v>
          </cell>
          <cell r="H393">
            <v>0</v>
          </cell>
          <cell r="I393">
            <v>0</v>
          </cell>
          <cell r="L393" t="str">
            <v>Abitur</v>
          </cell>
          <cell r="N393">
            <v>1</v>
          </cell>
          <cell r="O393">
            <v>0</v>
          </cell>
          <cell r="P393">
            <v>0</v>
          </cell>
          <cell r="Q393" t="str">
            <v>keine</v>
          </cell>
          <cell r="T393" t="str">
            <v>NdSachs.</v>
          </cell>
          <cell r="U393">
            <v>0</v>
          </cell>
          <cell r="V393">
            <v>1</v>
          </cell>
          <cell r="W393">
            <v>0</v>
          </cell>
          <cell r="X393">
            <v>0</v>
          </cell>
        </row>
        <row r="394">
          <cell r="D394" t="str">
            <v>weiblich</v>
          </cell>
          <cell r="F394" t="str">
            <v>22-jünger</v>
          </cell>
          <cell r="G394">
            <v>1</v>
          </cell>
          <cell r="H394">
            <v>0</v>
          </cell>
          <cell r="I394">
            <v>0</v>
          </cell>
          <cell r="L394" t="str">
            <v>Fachabi</v>
          </cell>
          <cell r="N394">
            <v>0</v>
          </cell>
          <cell r="O394">
            <v>1</v>
          </cell>
          <cell r="P394">
            <v>0</v>
          </cell>
          <cell r="Q394" t="str">
            <v>Ber.Ausb</v>
          </cell>
          <cell r="T394" t="str">
            <v>NdSachs.</v>
          </cell>
          <cell r="U394">
            <v>0</v>
          </cell>
          <cell r="V394">
            <v>1</v>
          </cell>
          <cell r="W394">
            <v>0</v>
          </cell>
          <cell r="X394">
            <v>0</v>
          </cell>
        </row>
        <row r="395">
          <cell r="D395" t="str">
            <v>männlich</v>
          </cell>
          <cell r="F395" t="str">
            <v>23-25</v>
          </cell>
          <cell r="G395">
            <v>0</v>
          </cell>
          <cell r="H395">
            <v>1</v>
          </cell>
          <cell r="I395">
            <v>0</v>
          </cell>
          <cell r="L395" t="str">
            <v>Fachabi</v>
          </cell>
          <cell r="N395">
            <v>0</v>
          </cell>
          <cell r="O395">
            <v>1</v>
          </cell>
          <cell r="P395">
            <v>0</v>
          </cell>
          <cell r="Q395" t="str">
            <v>Ber.Ausb</v>
          </cell>
          <cell r="T395" t="str">
            <v>NdSachs.</v>
          </cell>
          <cell r="U395">
            <v>0</v>
          </cell>
          <cell r="V395">
            <v>1</v>
          </cell>
          <cell r="W395">
            <v>0</v>
          </cell>
          <cell r="X395">
            <v>0</v>
          </cell>
        </row>
        <row r="396">
          <cell r="D396" t="str">
            <v>weiblich</v>
          </cell>
          <cell r="F396" t="str">
            <v>26++</v>
          </cell>
          <cell r="G396">
            <v>0</v>
          </cell>
          <cell r="H396">
            <v>0</v>
          </cell>
          <cell r="I396">
            <v>1</v>
          </cell>
          <cell r="L396" t="str">
            <v>Fachabi</v>
          </cell>
          <cell r="N396">
            <v>0</v>
          </cell>
          <cell r="O396">
            <v>1</v>
          </cell>
          <cell r="P396">
            <v>0</v>
          </cell>
          <cell r="Q396" t="str">
            <v>Ber.Ausb</v>
          </cell>
          <cell r="T396" t="str">
            <v>Ausland</v>
          </cell>
          <cell r="U396">
            <v>0</v>
          </cell>
          <cell r="V396">
            <v>0</v>
          </cell>
          <cell r="W396">
            <v>0</v>
          </cell>
          <cell r="X396">
            <v>1</v>
          </cell>
        </row>
        <row r="397">
          <cell r="D397" t="str">
            <v>männlich</v>
          </cell>
          <cell r="F397" t="str">
            <v>22-jünger</v>
          </cell>
          <cell r="G397">
            <v>1</v>
          </cell>
          <cell r="H397">
            <v>0</v>
          </cell>
          <cell r="I397">
            <v>0</v>
          </cell>
          <cell r="L397" t="str">
            <v>Abitur</v>
          </cell>
          <cell r="N397">
            <v>1</v>
          </cell>
          <cell r="O397">
            <v>0</v>
          </cell>
          <cell r="P397">
            <v>0</v>
          </cell>
          <cell r="Q397" t="str">
            <v>keine</v>
          </cell>
          <cell r="T397" t="str">
            <v>Ausland</v>
          </cell>
          <cell r="U397">
            <v>0</v>
          </cell>
          <cell r="V397">
            <v>0</v>
          </cell>
          <cell r="W397">
            <v>0</v>
          </cell>
          <cell r="X397">
            <v>1</v>
          </cell>
        </row>
        <row r="398">
          <cell r="D398" t="str">
            <v>weiblich</v>
          </cell>
          <cell r="F398" t="str">
            <v>22-jünger</v>
          </cell>
          <cell r="G398">
            <v>1</v>
          </cell>
          <cell r="H398">
            <v>0</v>
          </cell>
          <cell r="I398">
            <v>0</v>
          </cell>
          <cell r="L398" t="str">
            <v>Abitur</v>
          </cell>
          <cell r="N398">
            <v>1</v>
          </cell>
          <cell r="O398">
            <v>0</v>
          </cell>
          <cell r="P398">
            <v>0</v>
          </cell>
          <cell r="Q398" t="str">
            <v>Ber.Ausb</v>
          </cell>
          <cell r="T398" t="str">
            <v>sonst.</v>
          </cell>
          <cell r="U398">
            <v>0</v>
          </cell>
          <cell r="V398">
            <v>0</v>
          </cell>
          <cell r="W398">
            <v>1</v>
          </cell>
          <cell r="X398">
            <v>0</v>
          </cell>
        </row>
        <row r="399">
          <cell r="D399" t="str">
            <v>männlich</v>
          </cell>
          <cell r="F399" t="str">
            <v>22-jünger</v>
          </cell>
          <cell r="G399">
            <v>1</v>
          </cell>
          <cell r="H399">
            <v>0</v>
          </cell>
          <cell r="I399">
            <v>0</v>
          </cell>
          <cell r="L399" t="str">
            <v>Abitur</v>
          </cell>
          <cell r="N399">
            <v>1</v>
          </cell>
          <cell r="O399">
            <v>0</v>
          </cell>
          <cell r="P399">
            <v>0</v>
          </cell>
          <cell r="Q399" t="str">
            <v>keine</v>
          </cell>
          <cell r="T399" t="str">
            <v>sonst.</v>
          </cell>
          <cell r="U399">
            <v>0</v>
          </cell>
          <cell r="V399">
            <v>0</v>
          </cell>
          <cell r="W399">
            <v>1</v>
          </cell>
          <cell r="X399">
            <v>0</v>
          </cell>
        </row>
        <row r="400">
          <cell r="D400" t="str">
            <v>männlich</v>
          </cell>
          <cell r="F400" t="str">
            <v>22-jünger</v>
          </cell>
          <cell r="G400">
            <v>1</v>
          </cell>
          <cell r="H400">
            <v>0</v>
          </cell>
          <cell r="I400">
            <v>0</v>
          </cell>
          <cell r="L400" t="str">
            <v>Fachabi</v>
          </cell>
          <cell r="N400">
            <v>0</v>
          </cell>
          <cell r="O400">
            <v>1</v>
          </cell>
          <cell r="P400">
            <v>0</v>
          </cell>
          <cell r="Q400" t="str">
            <v>Ber.Ausb</v>
          </cell>
          <cell r="T400" t="str">
            <v>Bremen</v>
          </cell>
          <cell r="U400">
            <v>1</v>
          </cell>
          <cell r="V400">
            <v>0</v>
          </cell>
          <cell r="W400">
            <v>0</v>
          </cell>
          <cell r="X400">
            <v>0</v>
          </cell>
        </row>
        <row r="401">
          <cell r="D401" t="str">
            <v>männlich</v>
          </cell>
          <cell r="F401" t="str">
            <v>23-25</v>
          </cell>
          <cell r="G401">
            <v>0</v>
          </cell>
          <cell r="H401">
            <v>1</v>
          </cell>
          <cell r="I401">
            <v>0</v>
          </cell>
          <cell r="L401" t="str">
            <v>Fachabi</v>
          </cell>
          <cell r="N401">
            <v>0</v>
          </cell>
          <cell r="O401">
            <v>1</v>
          </cell>
          <cell r="P401">
            <v>0</v>
          </cell>
          <cell r="Q401" t="str">
            <v>Ber.Ausb</v>
          </cell>
          <cell r="T401" t="str">
            <v>Bremen</v>
          </cell>
          <cell r="U401">
            <v>1</v>
          </cell>
          <cell r="V401">
            <v>0</v>
          </cell>
          <cell r="W401">
            <v>0</v>
          </cell>
          <cell r="X401">
            <v>0</v>
          </cell>
        </row>
        <row r="402">
          <cell r="D402" t="str">
            <v>weiblich</v>
          </cell>
          <cell r="F402" t="str">
            <v>23-25</v>
          </cell>
          <cell r="G402">
            <v>0</v>
          </cell>
          <cell r="H402">
            <v>1</v>
          </cell>
          <cell r="I402">
            <v>0</v>
          </cell>
          <cell r="L402" t="str">
            <v>sonst.</v>
          </cell>
          <cell r="N402">
            <v>0</v>
          </cell>
          <cell r="O402">
            <v>0</v>
          </cell>
          <cell r="P402">
            <v>1</v>
          </cell>
          <cell r="Q402" t="str">
            <v>keine</v>
          </cell>
          <cell r="T402" t="str">
            <v>Ausland</v>
          </cell>
          <cell r="U402">
            <v>0</v>
          </cell>
          <cell r="V402">
            <v>0</v>
          </cell>
          <cell r="W402">
            <v>0</v>
          </cell>
          <cell r="X402">
            <v>1</v>
          </cell>
        </row>
        <row r="403">
          <cell r="D403" t="str">
            <v>weiblich</v>
          </cell>
          <cell r="F403" t="str">
            <v>22-jünger</v>
          </cell>
          <cell r="G403">
            <v>1</v>
          </cell>
          <cell r="H403">
            <v>0</v>
          </cell>
          <cell r="I403">
            <v>0</v>
          </cell>
          <cell r="L403" t="str">
            <v>Abitur</v>
          </cell>
          <cell r="N403">
            <v>1</v>
          </cell>
          <cell r="O403">
            <v>0</v>
          </cell>
          <cell r="P403">
            <v>0</v>
          </cell>
          <cell r="Q403" t="str">
            <v>keine</v>
          </cell>
          <cell r="T403" t="str">
            <v>Ausland</v>
          </cell>
          <cell r="U403">
            <v>0</v>
          </cell>
          <cell r="V403">
            <v>0</v>
          </cell>
          <cell r="W403">
            <v>0</v>
          </cell>
          <cell r="X403">
            <v>1</v>
          </cell>
        </row>
        <row r="404">
          <cell r="D404" t="str">
            <v>männlich</v>
          </cell>
          <cell r="F404" t="str">
            <v>23-25</v>
          </cell>
          <cell r="G404">
            <v>0</v>
          </cell>
          <cell r="H404">
            <v>1</v>
          </cell>
          <cell r="I404">
            <v>0</v>
          </cell>
          <cell r="L404" t="str">
            <v>Fachabi</v>
          </cell>
          <cell r="N404">
            <v>0</v>
          </cell>
          <cell r="O404">
            <v>1</v>
          </cell>
          <cell r="P404">
            <v>0</v>
          </cell>
          <cell r="Q404" t="str">
            <v>Ber.Ausb</v>
          </cell>
          <cell r="T404" t="str">
            <v>sonst.</v>
          </cell>
          <cell r="U404">
            <v>0</v>
          </cell>
          <cell r="V404">
            <v>0</v>
          </cell>
          <cell r="W404">
            <v>1</v>
          </cell>
          <cell r="X404">
            <v>0</v>
          </cell>
        </row>
        <row r="405">
          <cell r="D405" t="str">
            <v>weiblich</v>
          </cell>
          <cell r="F405" t="str">
            <v>26++</v>
          </cell>
          <cell r="G405">
            <v>0</v>
          </cell>
          <cell r="H405">
            <v>0</v>
          </cell>
          <cell r="I405">
            <v>1</v>
          </cell>
          <cell r="L405" t="str">
            <v>Abitur</v>
          </cell>
          <cell r="N405">
            <v>1</v>
          </cell>
          <cell r="O405">
            <v>0</v>
          </cell>
          <cell r="P405">
            <v>0</v>
          </cell>
          <cell r="Q405" t="str">
            <v>keine</v>
          </cell>
          <cell r="T405" t="str">
            <v>Bremen</v>
          </cell>
          <cell r="U405">
            <v>1</v>
          </cell>
          <cell r="V405">
            <v>0</v>
          </cell>
          <cell r="W405">
            <v>0</v>
          </cell>
          <cell r="X405">
            <v>0</v>
          </cell>
        </row>
        <row r="406">
          <cell r="D406" t="str">
            <v>weiblich</v>
          </cell>
          <cell r="F406" t="str">
            <v>22-jünger</v>
          </cell>
          <cell r="G406">
            <v>1</v>
          </cell>
          <cell r="H406">
            <v>0</v>
          </cell>
          <cell r="I406">
            <v>0</v>
          </cell>
          <cell r="L406" t="str">
            <v>Abitur</v>
          </cell>
          <cell r="N406">
            <v>1</v>
          </cell>
          <cell r="O406">
            <v>0</v>
          </cell>
          <cell r="P406">
            <v>0</v>
          </cell>
          <cell r="Q406" t="str">
            <v>keine</v>
          </cell>
          <cell r="T406" t="str">
            <v>sonst.</v>
          </cell>
          <cell r="U406">
            <v>0</v>
          </cell>
          <cell r="V406">
            <v>0</v>
          </cell>
          <cell r="W406">
            <v>1</v>
          </cell>
          <cell r="X406">
            <v>0</v>
          </cell>
        </row>
        <row r="407">
          <cell r="D407" t="str">
            <v>männlich</v>
          </cell>
          <cell r="F407" t="str">
            <v>22-jünger</v>
          </cell>
          <cell r="G407">
            <v>1</v>
          </cell>
          <cell r="H407">
            <v>0</v>
          </cell>
          <cell r="I407">
            <v>0</v>
          </cell>
          <cell r="L407" t="str">
            <v>Abitur</v>
          </cell>
          <cell r="N407">
            <v>1</v>
          </cell>
          <cell r="O407">
            <v>0</v>
          </cell>
          <cell r="P407">
            <v>0</v>
          </cell>
          <cell r="Q407" t="str">
            <v>Ber.Ausb</v>
          </cell>
          <cell r="T407" t="str">
            <v>NdSachs.</v>
          </cell>
          <cell r="U407">
            <v>0</v>
          </cell>
          <cell r="V407">
            <v>1</v>
          </cell>
          <cell r="W407">
            <v>0</v>
          </cell>
          <cell r="X407">
            <v>0</v>
          </cell>
        </row>
        <row r="408">
          <cell r="D408" t="str">
            <v>männlich</v>
          </cell>
          <cell r="F408" t="str">
            <v>22-jünger</v>
          </cell>
          <cell r="G408">
            <v>1</v>
          </cell>
          <cell r="H408">
            <v>0</v>
          </cell>
          <cell r="I408">
            <v>0</v>
          </cell>
          <cell r="L408" t="str">
            <v>Abitur</v>
          </cell>
          <cell r="N408">
            <v>1</v>
          </cell>
          <cell r="O408">
            <v>0</v>
          </cell>
          <cell r="P408">
            <v>0</v>
          </cell>
          <cell r="Q408" t="str">
            <v>Ber.Ausb</v>
          </cell>
          <cell r="T408" t="str">
            <v>Bremen</v>
          </cell>
          <cell r="U408">
            <v>1</v>
          </cell>
          <cell r="V408">
            <v>0</v>
          </cell>
          <cell r="W408">
            <v>0</v>
          </cell>
          <cell r="X408">
            <v>0</v>
          </cell>
        </row>
        <row r="409">
          <cell r="D409" t="str">
            <v>männlich</v>
          </cell>
          <cell r="F409" t="str">
            <v>22-jünger</v>
          </cell>
          <cell r="G409">
            <v>1</v>
          </cell>
          <cell r="H409">
            <v>0</v>
          </cell>
          <cell r="I409">
            <v>0</v>
          </cell>
          <cell r="L409" t="str">
            <v>Fachabi</v>
          </cell>
          <cell r="N409">
            <v>0</v>
          </cell>
          <cell r="O409">
            <v>1</v>
          </cell>
          <cell r="P409">
            <v>0</v>
          </cell>
          <cell r="Q409" t="str">
            <v>Ber.Ausb</v>
          </cell>
          <cell r="T409" t="str">
            <v>NdSachs.</v>
          </cell>
          <cell r="U409">
            <v>0</v>
          </cell>
          <cell r="V409">
            <v>1</v>
          </cell>
          <cell r="W409">
            <v>0</v>
          </cell>
          <cell r="X409">
            <v>0</v>
          </cell>
        </row>
        <row r="410">
          <cell r="D410" t="str">
            <v>weiblich</v>
          </cell>
          <cell r="F410" t="str">
            <v>22-jünger</v>
          </cell>
          <cell r="G410">
            <v>1</v>
          </cell>
          <cell r="H410">
            <v>0</v>
          </cell>
          <cell r="I410">
            <v>0</v>
          </cell>
          <cell r="L410" t="str">
            <v>Abitur</v>
          </cell>
          <cell r="N410">
            <v>1</v>
          </cell>
          <cell r="O410">
            <v>0</v>
          </cell>
          <cell r="P410">
            <v>0</v>
          </cell>
          <cell r="Q410" t="str">
            <v>keine</v>
          </cell>
          <cell r="T410" t="str">
            <v>Ausland</v>
          </cell>
          <cell r="U410">
            <v>0</v>
          </cell>
          <cell r="V410">
            <v>0</v>
          </cell>
          <cell r="W410">
            <v>0</v>
          </cell>
          <cell r="X410">
            <v>1</v>
          </cell>
        </row>
        <row r="411">
          <cell r="D411" t="str">
            <v>weiblich</v>
          </cell>
          <cell r="F411" t="str">
            <v>22-jünger</v>
          </cell>
          <cell r="G411">
            <v>1</v>
          </cell>
          <cell r="H411">
            <v>0</v>
          </cell>
          <cell r="I411">
            <v>0</v>
          </cell>
          <cell r="L411" t="str">
            <v>Abitur</v>
          </cell>
          <cell r="N411">
            <v>1</v>
          </cell>
          <cell r="O411">
            <v>0</v>
          </cell>
          <cell r="P411">
            <v>0</v>
          </cell>
          <cell r="Q411" t="str">
            <v>keine</v>
          </cell>
          <cell r="T411" t="str">
            <v>sonst.</v>
          </cell>
          <cell r="U411">
            <v>0</v>
          </cell>
          <cell r="V411">
            <v>0</v>
          </cell>
          <cell r="W411">
            <v>1</v>
          </cell>
          <cell r="X411">
            <v>0</v>
          </cell>
        </row>
        <row r="412">
          <cell r="D412" t="str">
            <v>weiblich</v>
          </cell>
          <cell r="F412" t="str">
            <v>22-jünger</v>
          </cell>
          <cell r="G412">
            <v>1</v>
          </cell>
          <cell r="H412">
            <v>0</v>
          </cell>
          <cell r="I412">
            <v>0</v>
          </cell>
          <cell r="L412" t="str">
            <v>Abitur</v>
          </cell>
          <cell r="N412">
            <v>1</v>
          </cell>
          <cell r="O412">
            <v>0</v>
          </cell>
          <cell r="P412">
            <v>0</v>
          </cell>
          <cell r="Q412" t="str">
            <v>keine</v>
          </cell>
          <cell r="T412" t="str">
            <v>Ausland</v>
          </cell>
          <cell r="U412">
            <v>0</v>
          </cell>
          <cell r="V412">
            <v>0</v>
          </cell>
          <cell r="W412">
            <v>0</v>
          </cell>
          <cell r="X412">
            <v>1</v>
          </cell>
        </row>
        <row r="413">
          <cell r="D413" t="str">
            <v>weiblich</v>
          </cell>
          <cell r="F413" t="str">
            <v>22-jünger</v>
          </cell>
          <cell r="G413">
            <v>1</v>
          </cell>
          <cell r="H413">
            <v>0</v>
          </cell>
          <cell r="I413">
            <v>0</v>
          </cell>
          <cell r="L413" t="str">
            <v>Abitur</v>
          </cell>
          <cell r="N413">
            <v>1</v>
          </cell>
          <cell r="O413">
            <v>0</v>
          </cell>
          <cell r="P413">
            <v>0</v>
          </cell>
          <cell r="Q413" t="str">
            <v>keine</v>
          </cell>
          <cell r="T413" t="str">
            <v>Ausland</v>
          </cell>
          <cell r="U413">
            <v>0</v>
          </cell>
          <cell r="V413">
            <v>0</v>
          </cell>
          <cell r="W413">
            <v>0</v>
          </cell>
          <cell r="X413">
            <v>1</v>
          </cell>
        </row>
        <row r="414">
          <cell r="D414" t="str">
            <v>männlich</v>
          </cell>
          <cell r="F414" t="str">
            <v>26++</v>
          </cell>
          <cell r="G414">
            <v>0</v>
          </cell>
          <cell r="H414">
            <v>0</v>
          </cell>
          <cell r="I414">
            <v>1</v>
          </cell>
          <cell r="L414" t="str">
            <v>sonst.</v>
          </cell>
          <cell r="N414">
            <v>0</v>
          </cell>
          <cell r="O414">
            <v>0</v>
          </cell>
          <cell r="P414">
            <v>1</v>
          </cell>
          <cell r="Q414" t="str">
            <v>Ber.Ausb</v>
          </cell>
          <cell r="T414" t="str">
            <v>Bremen</v>
          </cell>
          <cell r="U414">
            <v>1</v>
          </cell>
          <cell r="V414">
            <v>0</v>
          </cell>
          <cell r="W414">
            <v>0</v>
          </cell>
          <cell r="X414">
            <v>0</v>
          </cell>
        </row>
        <row r="415">
          <cell r="D415" t="str">
            <v>männlich</v>
          </cell>
          <cell r="F415" t="str">
            <v>23-25</v>
          </cell>
          <cell r="G415">
            <v>0</v>
          </cell>
          <cell r="H415">
            <v>1</v>
          </cell>
          <cell r="I415">
            <v>0</v>
          </cell>
          <cell r="L415" t="str">
            <v>Fachabi</v>
          </cell>
          <cell r="N415">
            <v>0</v>
          </cell>
          <cell r="O415">
            <v>1</v>
          </cell>
          <cell r="P415">
            <v>0</v>
          </cell>
          <cell r="Q415" t="str">
            <v>Ber.Ausb</v>
          </cell>
          <cell r="T415" t="str">
            <v>Ausland</v>
          </cell>
          <cell r="U415">
            <v>0</v>
          </cell>
          <cell r="V415">
            <v>0</v>
          </cell>
          <cell r="W415">
            <v>0</v>
          </cell>
          <cell r="X415">
            <v>1</v>
          </cell>
        </row>
        <row r="416">
          <cell r="D416" t="str">
            <v>weiblich</v>
          </cell>
          <cell r="F416" t="str">
            <v>23-25</v>
          </cell>
          <cell r="G416">
            <v>0</v>
          </cell>
          <cell r="H416">
            <v>1</v>
          </cell>
          <cell r="I416">
            <v>0</v>
          </cell>
          <cell r="L416" t="str">
            <v>Abitur</v>
          </cell>
          <cell r="N416">
            <v>1</v>
          </cell>
          <cell r="O416">
            <v>0</v>
          </cell>
          <cell r="P416">
            <v>0</v>
          </cell>
          <cell r="Q416" t="str">
            <v>keine</v>
          </cell>
          <cell r="T416" t="str">
            <v>Ausland</v>
          </cell>
          <cell r="U416">
            <v>0</v>
          </cell>
          <cell r="V416">
            <v>0</v>
          </cell>
          <cell r="W416">
            <v>0</v>
          </cell>
          <cell r="X416">
            <v>1</v>
          </cell>
        </row>
        <row r="417">
          <cell r="D417" t="str">
            <v>weiblich</v>
          </cell>
          <cell r="F417" t="str">
            <v>23-25</v>
          </cell>
          <cell r="G417">
            <v>0</v>
          </cell>
          <cell r="H417">
            <v>1</v>
          </cell>
          <cell r="I417">
            <v>0</v>
          </cell>
          <cell r="L417" t="str">
            <v>sonst.</v>
          </cell>
          <cell r="N417">
            <v>0</v>
          </cell>
          <cell r="O417">
            <v>0</v>
          </cell>
          <cell r="P417">
            <v>1</v>
          </cell>
          <cell r="Q417" t="str">
            <v>Ber.Ausb</v>
          </cell>
          <cell r="T417" t="str">
            <v>Ausland</v>
          </cell>
          <cell r="U417">
            <v>0</v>
          </cell>
          <cell r="V417">
            <v>0</v>
          </cell>
          <cell r="W417">
            <v>0</v>
          </cell>
          <cell r="X417">
            <v>1</v>
          </cell>
        </row>
        <row r="418">
          <cell r="D418" t="str">
            <v>weiblich</v>
          </cell>
          <cell r="F418" t="str">
            <v>23-25</v>
          </cell>
          <cell r="G418">
            <v>0</v>
          </cell>
          <cell r="H418">
            <v>1</v>
          </cell>
          <cell r="I418">
            <v>0</v>
          </cell>
          <cell r="L418" t="str">
            <v>Abitur</v>
          </cell>
          <cell r="N418">
            <v>1</v>
          </cell>
          <cell r="O418">
            <v>0</v>
          </cell>
          <cell r="P418">
            <v>0</v>
          </cell>
          <cell r="Q418" t="str">
            <v>Ber.Ausb</v>
          </cell>
          <cell r="T418" t="str">
            <v>sonst.</v>
          </cell>
          <cell r="U418">
            <v>0</v>
          </cell>
          <cell r="V418">
            <v>0</v>
          </cell>
          <cell r="W418">
            <v>1</v>
          </cell>
          <cell r="X418">
            <v>0</v>
          </cell>
        </row>
        <row r="419">
          <cell r="D419" t="str">
            <v>weiblich</v>
          </cell>
          <cell r="F419" t="str">
            <v>26++</v>
          </cell>
          <cell r="G419">
            <v>0</v>
          </cell>
          <cell r="H419">
            <v>0</v>
          </cell>
          <cell r="I419">
            <v>1</v>
          </cell>
          <cell r="L419" t="str">
            <v>Abitur</v>
          </cell>
          <cell r="N419">
            <v>1</v>
          </cell>
          <cell r="O419">
            <v>0</v>
          </cell>
          <cell r="P419">
            <v>0</v>
          </cell>
          <cell r="Q419" t="str">
            <v>Ber.Ausb</v>
          </cell>
          <cell r="T419" t="str">
            <v>-</v>
          </cell>
          <cell r="U419" t="str">
            <v>-</v>
          </cell>
          <cell r="V419" t="str">
            <v>-</v>
          </cell>
          <cell r="W419" t="str">
            <v>-</v>
          </cell>
          <cell r="X419" t="str">
            <v>-</v>
          </cell>
        </row>
        <row r="420">
          <cell r="D420" t="str">
            <v>männlich</v>
          </cell>
          <cell r="F420" t="str">
            <v>23-25</v>
          </cell>
          <cell r="G420">
            <v>0</v>
          </cell>
          <cell r="H420">
            <v>1</v>
          </cell>
          <cell r="I420">
            <v>0</v>
          </cell>
          <cell r="L420" t="str">
            <v>Abitur</v>
          </cell>
          <cell r="N420">
            <v>1</v>
          </cell>
          <cell r="O420">
            <v>0</v>
          </cell>
          <cell r="P420">
            <v>0</v>
          </cell>
          <cell r="Q420" t="str">
            <v>Ber.Ausb</v>
          </cell>
          <cell r="T420" t="str">
            <v>Bremen</v>
          </cell>
          <cell r="U420">
            <v>1</v>
          </cell>
          <cell r="V420">
            <v>0</v>
          </cell>
          <cell r="W420">
            <v>0</v>
          </cell>
          <cell r="X420">
            <v>0</v>
          </cell>
        </row>
        <row r="421">
          <cell r="D421" t="str">
            <v>männlich</v>
          </cell>
          <cell r="F421" t="str">
            <v>23-25</v>
          </cell>
          <cell r="G421">
            <v>0</v>
          </cell>
          <cell r="H421">
            <v>1</v>
          </cell>
          <cell r="I421">
            <v>0</v>
          </cell>
          <cell r="L421" t="str">
            <v>Abitur</v>
          </cell>
          <cell r="N421">
            <v>1</v>
          </cell>
          <cell r="O421">
            <v>0</v>
          </cell>
          <cell r="P421">
            <v>0</v>
          </cell>
          <cell r="Q421" t="str">
            <v>Ber.Ausb</v>
          </cell>
          <cell r="T421" t="str">
            <v>Bremen</v>
          </cell>
          <cell r="U421">
            <v>1</v>
          </cell>
          <cell r="V421">
            <v>0</v>
          </cell>
          <cell r="W421">
            <v>0</v>
          </cell>
          <cell r="X421">
            <v>0</v>
          </cell>
        </row>
        <row r="422">
          <cell r="D422" t="str">
            <v>männlich</v>
          </cell>
          <cell r="F422" t="str">
            <v>22-jünger</v>
          </cell>
          <cell r="G422">
            <v>1</v>
          </cell>
          <cell r="H422">
            <v>0</v>
          </cell>
          <cell r="I422">
            <v>0</v>
          </cell>
          <cell r="L422" t="str">
            <v>Fachabi</v>
          </cell>
          <cell r="N422">
            <v>0</v>
          </cell>
          <cell r="O422">
            <v>1</v>
          </cell>
          <cell r="P422">
            <v>0</v>
          </cell>
          <cell r="Q422" t="str">
            <v>Ber.Ausb</v>
          </cell>
          <cell r="T422" t="str">
            <v>Bremen</v>
          </cell>
          <cell r="U422">
            <v>1</v>
          </cell>
          <cell r="V422">
            <v>0</v>
          </cell>
          <cell r="W422">
            <v>0</v>
          </cell>
          <cell r="X422">
            <v>0</v>
          </cell>
        </row>
        <row r="423">
          <cell r="D423" t="str">
            <v>weiblich</v>
          </cell>
          <cell r="F423" t="str">
            <v>26++</v>
          </cell>
          <cell r="G423">
            <v>0</v>
          </cell>
          <cell r="H423">
            <v>0</v>
          </cell>
          <cell r="I423">
            <v>1</v>
          </cell>
          <cell r="L423" t="str">
            <v>-</v>
          </cell>
          <cell r="N423" t="str">
            <v>-</v>
          </cell>
          <cell r="O423" t="str">
            <v>-</v>
          </cell>
          <cell r="P423" t="str">
            <v>-</v>
          </cell>
          <cell r="Q423" t="str">
            <v>Ber.Ausb</v>
          </cell>
          <cell r="T423" t="str">
            <v>Ausland</v>
          </cell>
          <cell r="U423">
            <v>0</v>
          </cell>
          <cell r="V423">
            <v>0</v>
          </cell>
          <cell r="W423">
            <v>0</v>
          </cell>
          <cell r="X423">
            <v>1</v>
          </cell>
        </row>
        <row r="424">
          <cell r="D424" t="str">
            <v>weiblich</v>
          </cell>
          <cell r="F424" t="str">
            <v>23-25</v>
          </cell>
          <cell r="G424">
            <v>0</v>
          </cell>
          <cell r="H424">
            <v>1</v>
          </cell>
          <cell r="I424">
            <v>0</v>
          </cell>
          <cell r="L424" t="str">
            <v>Abitur</v>
          </cell>
          <cell r="N424">
            <v>1</v>
          </cell>
          <cell r="O424">
            <v>0</v>
          </cell>
          <cell r="P424">
            <v>0</v>
          </cell>
          <cell r="Q424" t="str">
            <v>Ber.Ausb</v>
          </cell>
          <cell r="T424" t="str">
            <v>Bremen</v>
          </cell>
          <cell r="U424">
            <v>1</v>
          </cell>
          <cell r="V424">
            <v>0</v>
          </cell>
          <cell r="W424">
            <v>0</v>
          </cell>
          <cell r="X424">
            <v>0</v>
          </cell>
        </row>
        <row r="425">
          <cell r="D425" t="str">
            <v>weiblich</v>
          </cell>
          <cell r="F425" t="str">
            <v>22-jünger</v>
          </cell>
          <cell r="G425">
            <v>1</v>
          </cell>
          <cell r="H425">
            <v>0</v>
          </cell>
          <cell r="I425">
            <v>0</v>
          </cell>
          <cell r="L425" t="str">
            <v>Fachabi</v>
          </cell>
          <cell r="N425">
            <v>0</v>
          </cell>
          <cell r="O425">
            <v>1</v>
          </cell>
          <cell r="P425">
            <v>0</v>
          </cell>
          <cell r="Q425" t="str">
            <v>Ber.Ausb</v>
          </cell>
          <cell r="T425" t="str">
            <v>sonst.</v>
          </cell>
          <cell r="U425">
            <v>0</v>
          </cell>
          <cell r="V425">
            <v>0</v>
          </cell>
          <cell r="W425">
            <v>1</v>
          </cell>
          <cell r="X425">
            <v>0</v>
          </cell>
        </row>
        <row r="426">
          <cell r="D426" t="str">
            <v>weiblich</v>
          </cell>
          <cell r="F426" t="str">
            <v>26++</v>
          </cell>
          <cell r="G426">
            <v>0</v>
          </cell>
          <cell r="H426">
            <v>0</v>
          </cell>
          <cell r="I426">
            <v>1</v>
          </cell>
          <cell r="L426" t="str">
            <v>Abitur</v>
          </cell>
          <cell r="N426">
            <v>1</v>
          </cell>
          <cell r="O426">
            <v>0</v>
          </cell>
          <cell r="P426">
            <v>0</v>
          </cell>
          <cell r="Q426" t="str">
            <v>Ber.Ausb</v>
          </cell>
          <cell r="T426" t="str">
            <v>sonst.</v>
          </cell>
          <cell r="U426">
            <v>0</v>
          </cell>
          <cell r="V426">
            <v>0</v>
          </cell>
          <cell r="W426">
            <v>1</v>
          </cell>
          <cell r="X426">
            <v>0</v>
          </cell>
        </row>
        <row r="427">
          <cell r="D427" t="str">
            <v>männlich</v>
          </cell>
          <cell r="F427" t="str">
            <v>23-25</v>
          </cell>
          <cell r="G427">
            <v>0</v>
          </cell>
          <cell r="H427">
            <v>1</v>
          </cell>
          <cell r="I427">
            <v>0</v>
          </cell>
          <cell r="L427" t="str">
            <v>Fachabi</v>
          </cell>
          <cell r="N427">
            <v>0</v>
          </cell>
          <cell r="O427">
            <v>1</v>
          </cell>
          <cell r="P427">
            <v>0</v>
          </cell>
          <cell r="Q427" t="str">
            <v>Ber.Ausb</v>
          </cell>
          <cell r="T427" t="str">
            <v>-</v>
          </cell>
          <cell r="U427" t="str">
            <v>-</v>
          </cell>
          <cell r="V427" t="str">
            <v>-</v>
          </cell>
          <cell r="W427" t="str">
            <v>-</v>
          </cell>
          <cell r="X427" t="str">
            <v>-</v>
          </cell>
        </row>
        <row r="428">
          <cell r="D428" t="str">
            <v>männlich</v>
          </cell>
          <cell r="F428" t="str">
            <v>22-jünger</v>
          </cell>
          <cell r="G428">
            <v>1</v>
          </cell>
          <cell r="H428">
            <v>0</v>
          </cell>
          <cell r="I428">
            <v>0</v>
          </cell>
          <cell r="L428" t="str">
            <v>Abitur</v>
          </cell>
          <cell r="N428">
            <v>1</v>
          </cell>
          <cell r="O428">
            <v>0</v>
          </cell>
          <cell r="P428">
            <v>0</v>
          </cell>
          <cell r="Q428" t="str">
            <v>Ber.Ausb</v>
          </cell>
          <cell r="T428" t="str">
            <v>Bremen</v>
          </cell>
          <cell r="U428">
            <v>1</v>
          </cell>
          <cell r="V428">
            <v>0</v>
          </cell>
          <cell r="W428">
            <v>0</v>
          </cell>
          <cell r="X428">
            <v>0</v>
          </cell>
        </row>
        <row r="429">
          <cell r="D429" t="str">
            <v>männlich</v>
          </cell>
          <cell r="F429" t="str">
            <v>23-25</v>
          </cell>
          <cell r="G429">
            <v>0</v>
          </cell>
          <cell r="H429">
            <v>1</v>
          </cell>
          <cell r="I429">
            <v>0</v>
          </cell>
          <cell r="L429" t="str">
            <v>Fachabi</v>
          </cell>
          <cell r="N429">
            <v>0</v>
          </cell>
          <cell r="O429">
            <v>1</v>
          </cell>
          <cell r="P429">
            <v>0</v>
          </cell>
          <cell r="Q429" t="str">
            <v>Ber.Ausb</v>
          </cell>
          <cell r="T429" t="str">
            <v>Ausland</v>
          </cell>
          <cell r="U429">
            <v>0</v>
          </cell>
          <cell r="V429">
            <v>0</v>
          </cell>
          <cell r="W429">
            <v>0</v>
          </cell>
          <cell r="X429">
            <v>1</v>
          </cell>
        </row>
        <row r="430">
          <cell r="D430" t="str">
            <v>männlich</v>
          </cell>
          <cell r="F430" t="str">
            <v>26++</v>
          </cell>
          <cell r="G430">
            <v>0</v>
          </cell>
          <cell r="H430">
            <v>0</v>
          </cell>
          <cell r="I430">
            <v>1</v>
          </cell>
          <cell r="L430" t="str">
            <v>Fachabi</v>
          </cell>
          <cell r="N430">
            <v>0</v>
          </cell>
          <cell r="O430">
            <v>1</v>
          </cell>
          <cell r="P430">
            <v>0</v>
          </cell>
          <cell r="Q430" t="str">
            <v>Ber.Ausb</v>
          </cell>
          <cell r="T430" t="str">
            <v>Bremen</v>
          </cell>
          <cell r="U430">
            <v>1</v>
          </cell>
          <cell r="V430">
            <v>0</v>
          </cell>
          <cell r="W430">
            <v>0</v>
          </cell>
          <cell r="X430">
            <v>0</v>
          </cell>
        </row>
        <row r="431">
          <cell r="D431" t="str">
            <v>männlich</v>
          </cell>
          <cell r="F431" t="str">
            <v>23-25</v>
          </cell>
          <cell r="G431">
            <v>0</v>
          </cell>
          <cell r="H431">
            <v>1</v>
          </cell>
          <cell r="I431">
            <v>0</v>
          </cell>
          <cell r="L431" t="str">
            <v>Abitur</v>
          </cell>
          <cell r="N431">
            <v>1</v>
          </cell>
          <cell r="O431">
            <v>0</v>
          </cell>
          <cell r="P431">
            <v>0</v>
          </cell>
          <cell r="Q431" t="str">
            <v>Ber.Ausb</v>
          </cell>
          <cell r="T431" t="str">
            <v>sonst.</v>
          </cell>
          <cell r="U431">
            <v>0</v>
          </cell>
          <cell r="V431">
            <v>0</v>
          </cell>
          <cell r="W431">
            <v>1</v>
          </cell>
          <cell r="X431">
            <v>0</v>
          </cell>
        </row>
        <row r="432">
          <cell r="D432" t="str">
            <v>männlich</v>
          </cell>
          <cell r="F432" t="str">
            <v>26++</v>
          </cell>
          <cell r="G432">
            <v>0</v>
          </cell>
          <cell r="H432">
            <v>0</v>
          </cell>
          <cell r="I432">
            <v>1</v>
          </cell>
          <cell r="L432" t="str">
            <v>Fachabi</v>
          </cell>
          <cell r="N432">
            <v>0</v>
          </cell>
          <cell r="O432">
            <v>1</v>
          </cell>
          <cell r="P432">
            <v>0</v>
          </cell>
          <cell r="Q432" t="str">
            <v>Ber.Ausb</v>
          </cell>
          <cell r="T432" t="str">
            <v>sonst.</v>
          </cell>
          <cell r="U432">
            <v>0</v>
          </cell>
          <cell r="V432">
            <v>0</v>
          </cell>
          <cell r="W432">
            <v>1</v>
          </cell>
          <cell r="X432">
            <v>0</v>
          </cell>
        </row>
        <row r="433">
          <cell r="D433" t="str">
            <v>weiblich</v>
          </cell>
          <cell r="F433" t="str">
            <v>26++</v>
          </cell>
          <cell r="G433">
            <v>0</v>
          </cell>
          <cell r="H433">
            <v>0</v>
          </cell>
          <cell r="I433">
            <v>1</v>
          </cell>
          <cell r="L433" t="str">
            <v>Fachabi</v>
          </cell>
          <cell r="N433">
            <v>0</v>
          </cell>
          <cell r="O433">
            <v>1</v>
          </cell>
          <cell r="P433">
            <v>0</v>
          </cell>
          <cell r="Q433" t="str">
            <v>Ber.Ausb</v>
          </cell>
          <cell r="T433" t="str">
            <v>-</v>
          </cell>
          <cell r="U433" t="str">
            <v>-</v>
          </cell>
          <cell r="V433" t="str">
            <v>-</v>
          </cell>
          <cell r="W433" t="str">
            <v>-</v>
          </cell>
          <cell r="X433" t="str">
            <v>-</v>
          </cell>
        </row>
        <row r="434">
          <cell r="D434" t="str">
            <v>männlich</v>
          </cell>
          <cell r="F434" t="str">
            <v>22-jünger</v>
          </cell>
          <cell r="G434">
            <v>1</v>
          </cell>
          <cell r="H434">
            <v>0</v>
          </cell>
          <cell r="I434">
            <v>0</v>
          </cell>
          <cell r="L434" t="str">
            <v>Fachabi</v>
          </cell>
          <cell r="N434">
            <v>0</v>
          </cell>
          <cell r="O434">
            <v>1</v>
          </cell>
          <cell r="P434">
            <v>0</v>
          </cell>
          <cell r="Q434" t="str">
            <v>Ber.Ausb</v>
          </cell>
          <cell r="T434" t="str">
            <v>sonst.</v>
          </cell>
          <cell r="U434">
            <v>0</v>
          </cell>
          <cell r="V434">
            <v>0</v>
          </cell>
          <cell r="W434">
            <v>1</v>
          </cell>
          <cell r="X434">
            <v>0</v>
          </cell>
        </row>
        <row r="435">
          <cell r="D435" t="str">
            <v>männlich</v>
          </cell>
          <cell r="F435" t="str">
            <v>23-25</v>
          </cell>
          <cell r="G435">
            <v>0</v>
          </cell>
          <cell r="H435">
            <v>1</v>
          </cell>
          <cell r="I435">
            <v>0</v>
          </cell>
          <cell r="L435" t="str">
            <v>Fachabi</v>
          </cell>
          <cell r="N435">
            <v>0</v>
          </cell>
          <cell r="O435">
            <v>1</v>
          </cell>
          <cell r="P435">
            <v>0</v>
          </cell>
          <cell r="Q435" t="str">
            <v>Ber.Ausb</v>
          </cell>
          <cell r="T435" t="str">
            <v>Bremen</v>
          </cell>
          <cell r="U435">
            <v>1</v>
          </cell>
          <cell r="V435">
            <v>0</v>
          </cell>
          <cell r="W435">
            <v>0</v>
          </cell>
          <cell r="X435">
            <v>0</v>
          </cell>
        </row>
        <row r="436">
          <cell r="D436" t="str">
            <v>weiblich</v>
          </cell>
          <cell r="F436" t="str">
            <v>26++</v>
          </cell>
          <cell r="G436">
            <v>0</v>
          </cell>
          <cell r="H436">
            <v>0</v>
          </cell>
          <cell r="I436">
            <v>1</v>
          </cell>
          <cell r="L436" t="str">
            <v>Abitur</v>
          </cell>
          <cell r="N436">
            <v>1</v>
          </cell>
          <cell r="O436">
            <v>0</v>
          </cell>
          <cell r="P436">
            <v>0</v>
          </cell>
          <cell r="Q436" t="str">
            <v>Ber.Ausb</v>
          </cell>
          <cell r="T436" t="str">
            <v>-</v>
          </cell>
          <cell r="U436" t="str">
            <v>-</v>
          </cell>
          <cell r="V436" t="str">
            <v>-</v>
          </cell>
          <cell r="W436" t="str">
            <v>-</v>
          </cell>
          <cell r="X436" t="str">
            <v>-</v>
          </cell>
        </row>
        <row r="437">
          <cell r="D437" t="str">
            <v>weiblich</v>
          </cell>
          <cell r="F437" t="str">
            <v>23-25</v>
          </cell>
          <cell r="G437">
            <v>0</v>
          </cell>
          <cell r="H437">
            <v>1</v>
          </cell>
          <cell r="I437">
            <v>0</v>
          </cell>
          <cell r="L437" t="str">
            <v>sonst.</v>
          </cell>
          <cell r="N437">
            <v>0</v>
          </cell>
          <cell r="O437">
            <v>0</v>
          </cell>
          <cell r="P437">
            <v>1</v>
          </cell>
          <cell r="Q437" t="str">
            <v>keine</v>
          </cell>
          <cell r="T437" t="str">
            <v>Ausland</v>
          </cell>
          <cell r="U437">
            <v>0</v>
          </cell>
          <cell r="V437">
            <v>0</v>
          </cell>
          <cell r="W437">
            <v>0</v>
          </cell>
          <cell r="X437">
            <v>1</v>
          </cell>
        </row>
        <row r="438">
          <cell r="D438" t="str">
            <v>männlich</v>
          </cell>
          <cell r="F438" t="str">
            <v>22-jünger</v>
          </cell>
          <cell r="G438">
            <v>1</v>
          </cell>
          <cell r="H438">
            <v>0</v>
          </cell>
          <cell r="I438">
            <v>0</v>
          </cell>
          <cell r="L438" t="str">
            <v>Abitur</v>
          </cell>
          <cell r="N438">
            <v>1</v>
          </cell>
          <cell r="O438">
            <v>0</v>
          </cell>
          <cell r="P438">
            <v>0</v>
          </cell>
          <cell r="Q438" t="str">
            <v>keine</v>
          </cell>
          <cell r="T438" t="str">
            <v>Bremen</v>
          </cell>
          <cell r="U438">
            <v>1</v>
          </cell>
          <cell r="V438">
            <v>0</v>
          </cell>
          <cell r="W438">
            <v>0</v>
          </cell>
          <cell r="X438">
            <v>0</v>
          </cell>
        </row>
        <row r="439">
          <cell r="D439" t="str">
            <v>weiblich</v>
          </cell>
          <cell r="F439" t="str">
            <v>26++</v>
          </cell>
          <cell r="G439">
            <v>0</v>
          </cell>
          <cell r="H439">
            <v>0</v>
          </cell>
          <cell r="I439">
            <v>1</v>
          </cell>
          <cell r="L439" t="str">
            <v>Fachabi</v>
          </cell>
          <cell r="N439">
            <v>0</v>
          </cell>
          <cell r="O439">
            <v>1</v>
          </cell>
          <cell r="P439">
            <v>0</v>
          </cell>
          <cell r="Q439" t="str">
            <v>Ber.Ausb</v>
          </cell>
          <cell r="T439" t="str">
            <v>Bremen</v>
          </cell>
          <cell r="U439">
            <v>1</v>
          </cell>
          <cell r="V439">
            <v>0</v>
          </cell>
          <cell r="W439">
            <v>0</v>
          </cell>
          <cell r="X439">
            <v>0</v>
          </cell>
        </row>
        <row r="440">
          <cell r="D440" t="str">
            <v>männlich</v>
          </cell>
          <cell r="F440" t="str">
            <v>22-jünger</v>
          </cell>
          <cell r="G440">
            <v>1</v>
          </cell>
          <cell r="H440">
            <v>0</v>
          </cell>
          <cell r="I440">
            <v>0</v>
          </cell>
          <cell r="L440" t="str">
            <v>Fachabi</v>
          </cell>
          <cell r="N440">
            <v>0</v>
          </cell>
          <cell r="O440">
            <v>1</v>
          </cell>
          <cell r="P440">
            <v>0</v>
          </cell>
          <cell r="Q440" t="str">
            <v>keine</v>
          </cell>
          <cell r="T440" t="str">
            <v>sonst.</v>
          </cell>
          <cell r="U440">
            <v>0</v>
          </cell>
          <cell r="V440">
            <v>0</v>
          </cell>
          <cell r="W440">
            <v>1</v>
          </cell>
          <cell r="X440">
            <v>0</v>
          </cell>
        </row>
        <row r="441">
          <cell r="D441" t="str">
            <v>weiblich</v>
          </cell>
          <cell r="F441" t="str">
            <v>22-jünger</v>
          </cell>
          <cell r="G441">
            <v>1</v>
          </cell>
          <cell r="H441">
            <v>0</v>
          </cell>
          <cell r="I441">
            <v>0</v>
          </cell>
          <cell r="L441" t="str">
            <v>Fachabi</v>
          </cell>
          <cell r="N441">
            <v>0</v>
          </cell>
          <cell r="O441">
            <v>1</v>
          </cell>
          <cell r="P441">
            <v>0</v>
          </cell>
          <cell r="Q441" t="str">
            <v>Ber.Ausb</v>
          </cell>
          <cell r="T441" t="str">
            <v>sonst.</v>
          </cell>
          <cell r="U441">
            <v>0</v>
          </cell>
          <cell r="V441">
            <v>0</v>
          </cell>
          <cell r="W441">
            <v>1</v>
          </cell>
          <cell r="X441">
            <v>0</v>
          </cell>
        </row>
        <row r="442">
          <cell r="D442" t="str">
            <v>männlich</v>
          </cell>
          <cell r="F442" t="str">
            <v>23-25</v>
          </cell>
          <cell r="G442">
            <v>0</v>
          </cell>
          <cell r="H442">
            <v>1</v>
          </cell>
          <cell r="I442">
            <v>0</v>
          </cell>
          <cell r="L442" t="str">
            <v>Fachabi</v>
          </cell>
          <cell r="N442">
            <v>0</v>
          </cell>
          <cell r="O442">
            <v>1</v>
          </cell>
          <cell r="P442">
            <v>0</v>
          </cell>
          <cell r="Q442" t="str">
            <v>Ber.Ausb</v>
          </cell>
          <cell r="T442" t="str">
            <v>NdSachs.</v>
          </cell>
          <cell r="U442">
            <v>0</v>
          </cell>
          <cell r="V442">
            <v>1</v>
          </cell>
          <cell r="W442">
            <v>0</v>
          </cell>
          <cell r="X442">
            <v>0</v>
          </cell>
        </row>
        <row r="443">
          <cell r="D443" t="str">
            <v>weiblich</v>
          </cell>
          <cell r="F443" t="str">
            <v>23-25</v>
          </cell>
          <cell r="G443">
            <v>0</v>
          </cell>
          <cell r="H443">
            <v>1</v>
          </cell>
          <cell r="I443">
            <v>0</v>
          </cell>
          <cell r="L443" t="str">
            <v>Abitur</v>
          </cell>
          <cell r="N443">
            <v>1</v>
          </cell>
          <cell r="O443">
            <v>0</v>
          </cell>
          <cell r="P443">
            <v>0</v>
          </cell>
          <cell r="Q443" t="str">
            <v>Ber.Ausb</v>
          </cell>
          <cell r="T443" t="str">
            <v>sonst.</v>
          </cell>
          <cell r="U443">
            <v>0</v>
          </cell>
          <cell r="V443">
            <v>0</v>
          </cell>
          <cell r="W443">
            <v>1</v>
          </cell>
          <cell r="X443">
            <v>0</v>
          </cell>
        </row>
        <row r="444">
          <cell r="D444" t="str">
            <v>weiblich</v>
          </cell>
          <cell r="F444" t="str">
            <v>22-jünger</v>
          </cell>
          <cell r="G444">
            <v>1</v>
          </cell>
          <cell r="H444">
            <v>0</v>
          </cell>
          <cell r="I444">
            <v>0</v>
          </cell>
          <cell r="L444" t="str">
            <v>Fachabi</v>
          </cell>
          <cell r="N444">
            <v>0</v>
          </cell>
          <cell r="O444">
            <v>1</v>
          </cell>
          <cell r="P444">
            <v>0</v>
          </cell>
          <cell r="Q444" t="str">
            <v>Ber.Ausb</v>
          </cell>
          <cell r="T444" t="str">
            <v>NdSachs.</v>
          </cell>
          <cell r="U444">
            <v>0</v>
          </cell>
          <cell r="V444">
            <v>1</v>
          </cell>
          <cell r="W444">
            <v>0</v>
          </cell>
          <cell r="X444">
            <v>0</v>
          </cell>
        </row>
        <row r="445">
          <cell r="D445" t="str">
            <v>weiblich</v>
          </cell>
          <cell r="F445" t="str">
            <v>23-25</v>
          </cell>
          <cell r="G445">
            <v>0</v>
          </cell>
          <cell r="H445">
            <v>1</v>
          </cell>
          <cell r="I445">
            <v>0</v>
          </cell>
          <cell r="L445" t="str">
            <v>Abitur</v>
          </cell>
          <cell r="N445">
            <v>1</v>
          </cell>
          <cell r="O445">
            <v>0</v>
          </cell>
          <cell r="P445">
            <v>0</v>
          </cell>
          <cell r="Q445" t="str">
            <v>Ber.Ausb</v>
          </cell>
          <cell r="T445" t="str">
            <v>sonst.</v>
          </cell>
          <cell r="U445">
            <v>0</v>
          </cell>
          <cell r="V445">
            <v>0</v>
          </cell>
          <cell r="W445">
            <v>1</v>
          </cell>
          <cell r="X445">
            <v>0</v>
          </cell>
        </row>
        <row r="446">
          <cell r="D446" t="str">
            <v>weiblich</v>
          </cell>
          <cell r="F446" t="str">
            <v>22-jünger</v>
          </cell>
          <cell r="G446">
            <v>1</v>
          </cell>
          <cell r="H446">
            <v>0</v>
          </cell>
          <cell r="I446">
            <v>0</v>
          </cell>
          <cell r="L446" t="str">
            <v>-</v>
          </cell>
          <cell r="N446" t="str">
            <v>-</v>
          </cell>
          <cell r="O446" t="str">
            <v>-</v>
          </cell>
          <cell r="P446" t="str">
            <v>-</v>
          </cell>
          <cell r="Q446" t="str">
            <v>Ber.Ausb</v>
          </cell>
          <cell r="T446" t="str">
            <v>Ausland</v>
          </cell>
          <cell r="U446">
            <v>0</v>
          </cell>
          <cell r="V446">
            <v>0</v>
          </cell>
          <cell r="W446">
            <v>0</v>
          </cell>
          <cell r="X446">
            <v>1</v>
          </cell>
        </row>
        <row r="447">
          <cell r="D447" t="str">
            <v>männlich</v>
          </cell>
          <cell r="F447" t="str">
            <v>23-25</v>
          </cell>
          <cell r="G447">
            <v>0</v>
          </cell>
          <cell r="H447">
            <v>1</v>
          </cell>
          <cell r="I447">
            <v>0</v>
          </cell>
          <cell r="L447" t="str">
            <v>Fachabi</v>
          </cell>
          <cell r="N447">
            <v>0</v>
          </cell>
          <cell r="O447">
            <v>1</v>
          </cell>
          <cell r="P447">
            <v>0</v>
          </cell>
          <cell r="Q447" t="str">
            <v>Ber.Ausb</v>
          </cell>
          <cell r="T447" t="str">
            <v>Bremen</v>
          </cell>
          <cell r="U447">
            <v>1</v>
          </cell>
          <cell r="V447">
            <v>0</v>
          </cell>
          <cell r="W447">
            <v>0</v>
          </cell>
          <cell r="X447">
            <v>0</v>
          </cell>
        </row>
        <row r="448">
          <cell r="D448" t="str">
            <v>weiblich</v>
          </cell>
          <cell r="F448" t="str">
            <v>23-25</v>
          </cell>
          <cell r="G448">
            <v>0</v>
          </cell>
          <cell r="H448">
            <v>1</v>
          </cell>
          <cell r="I448">
            <v>0</v>
          </cell>
          <cell r="L448" t="str">
            <v>Fachabi</v>
          </cell>
          <cell r="N448">
            <v>0</v>
          </cell>
          <cell r="O448">
            <v>1</v>
          </cell>
          <cell r="P448">
            <v>0</v>
          </cell>
          <cell r="Q448" t="str">
            <v>Ber.Ausb</v>
          </cell>
          <cell r="T448" t="str">
            <v>sonst.</v>
          </cell>
          <cell r="U448">
            <v>0</v>
          </cell>
          <cell r="V448">
            <v>0</v>
          </cell>
          <cell r="W448">
            <v>1</v>
          </cell>
          <cell r="X448">
            <v>0</v>
          </cell>
        </row>
        <row r="449">
          <cell r="D449" t="str">
            <v>weiblich</v>
          </cell>
          <cell r="F449" t="str">
            <v>22-jünger</v>
          </cell>
          <cell r="G449">
            <v>1</v>
          </cell>
          <cell r="H449">
            <v>0</v>
          </cell>
          <cell r="I449">
            <v>0</v>
          </cell>
          <cell r="L449" t="str">
            <v>Abitur</v>
          </cell>
          <cell r="N449">
            <v>1</v>
          </cell>
          <cell r="O449">
            <v>0</v>
          </cell>
          <cell r="P449">
            <v>0</v>
          </cell>
          <cell r="Q449" t="str">
            <v>Ber.Ausb</v>
          </cell>
          <cell r="T449" t="str">
            <v>sonst.</v>
          </cell>
          <cell r="U449">
            <v>0</v>
          </cell>
          <cell r="V449">
            <v>0</v>
          </cell>
          <cell r="W449">
            <v>1</v>
          </cell>
          <cell r="X449">
            <v>0</v>
          </cell>
        </row>
        <row r="450">
          <cell r="D450" t="str">
            <v>weiblich</v>
          </cell>
          <cell r="F450" t="str">
            <v>22-jünger</v>
          </cell>
          <cell r="G450">
            <v>1</v>
          </cell>
          <cell r="H450">
            <v>0</v>
          </cell>
          <cell r="I450">
            <v>0</v>
          </cell>
          <cell r="L450" t="str">
            <v>Abitur</v>
          </cell>
          <cell r="N450">
            <v>1</v>
          </cell>
          <cell r="O450">
            <v>0</v>
          </cell>
          <cell r="P450">
            <v>0</v>
          </cell>
          <cell r="Q450" t="str">
            <v>keine</v>
          </cell>
          <cell r="T450" t="str">
            <v>Bremen</v>
          </cell>
          <cell r="U450">
            <v>1</v>
          </cell>
          <cell r="V450">
            <v>0</v>
          </cell>
          <cell r="W450">
            <v>0</v>
          </cell>
          <cell r="X450">
            <v>0</v>
          </cell>
        </row>
        <row r="451">
          <cell r="D451" t="str">
            <v>männlich</v>
          </cell>
          <cell r="F451" t="str">
            <v>22-jünger</v>
          </cell>
          <cell r="G451">
            <v>1</v>
          </cell>
          <cell r="H451">
            <v>0</v>
          </cell>
          <cell r="I451">
            <v>0</v>
          </cell>
          <cell r="L451" t="str">
            <v>Fachabi</v>
          </cell>
          <cell r="N451">
            <v>0</v>
          </cell>
          <cell r="O451">
            <v>1</v>
          </cell>
          <cell r="P451">
            <v>0</v>
          </cell>
          <cell r="Q451" t="str">
            <v>Ber.Ausb</v>
          </cell>
          <cell r="T451" t="str">
            <v>sonst.</v>
          </cell>
          <cell r="U451">
            <v>0</v>
          </cell>
          <cell r="V451">
            <v>0</v>
          </cell>
          <cell r="W451">
            <v>1</v>
          </cell>
          <cell r="X451">
            <v>0</v>
          </cell>
        </row>
        <row r="452">
          <cell r="D452" t="str">
            <v>weiblich</v>
          </cell>
          <cell r="F452" t="str">
            <v>22-jünger</v>
          </cell>
          <cell r="G452">
            <v>1</v>
          </cell>
          <cell r="H452">
            <v>0</v>
          </cell>
          <cell r="I452">
            <v>0</v>
          </cell>
          <cell r="L452" t="str">
            <v>Abitur</v>
          </cell>
          <cell r="N452">
            <v>1</v>
          </cell>
          <cell r="O452">
            <v>0</v>
          </cell>
          <cell r="P452">
            <v>0</v>
          </cell>
          <cell r="Q452" t="str">
            <v>keine</v>
          </cell>
          <cell r="T452" t="str">
            <v>Ausland</v>
          </cell>
          <cell r="U452">
            <v>0</v>
          </cell>
          <cell r="V452">
            <v>0</v>
          </cell>
          <cell r="W452">
            <v>0</v>
          </cell>
          <cell r="X452">
            <v>1</v>
          </cell>
        </row>
        <row r="453">
          <cell r="D453" t="str">
            <v>männlich</v>
          </cell>
          <cell r="F453" t="str">
            <v>23-25</v>
          </cell>
          <cell r="G453">
            <v>0</v>
          </cell>
          <cell r="H453">
            <v>1</v>
          </cell>
          <cell r="I453">
            <v>0</v>
          </cell>
          <cell r="L453" t="str">
            <v>Fachabi</v>
          </cell>
          <cell r="N453">
            <v>0</v>
          </cell>
          <cell r="O453">
            <v>1</v>
          </cell>
          <cell r="P453">
            <v>0</v>
          </cell>
          <cell r="Q453" t="str">
            <v>Ber.Ausb</v>
          </cell>
          <cell r="T453" t="str">
            <v>NdSachs.</v>
          </cell>
          <cell r="U453">
            <v>0</v>
          </cell>
          <cell r="V453">
            <v>1</v>
          </cell>
          <cell r="W453">
            <v>0</v>
          </cell>
          <cell r="X453">
            <v>0</v>
          </cell>
        </row>
        <row r="454">
          <cell r="D454" t="str">
            <v>weiblich</v>
          </cell>
          <cell r="F454" t="str">
            <v>22-jünger</v>
          </cell>
          <cell r="G454">
            <v>1</v>
          </cell>
          <cell r="H454">
            <v>0</v>
          </cell>
          <cell r="I454">
            <v>0</v>
          </cell>
          <cell r="L454" t="str">
            <v>Fachabi</v>
          </cell>
          <cell r="N454">
            <v>0</v>
          </cell>
          <cell r="O454">
            <v>1</v>
          </cell>
          <cell r="P454">
            <v>0</v>
          </cell>
          <cell r="Q454" t="str">
            <v>Ber.Ausb</v>
          </cell>
          <cell r="T454" t="str">
            <v>sonst.</v>
          </cell>
          <cell r="U454">
            <v>0</v>
          </cell>
          <cell r="V454">
            <v>0</v>
          </cell>
          <cell r="W454">
            <v>1</v>
          </cell>
          <cell r="X454">
            <v>0</v>
          </cell>
        </row>
        <row r="455">
          <cell r="D455" t="str">
            <v>männlich</v>
          </cell>
          <cell r="F455" t="str">
            <v>22-jünger</v>
          </cell>
          <cell r="G455">
            <v>1</v>
          </cell>
          <cell r="H455">
            <v>0</v>
          </cell>
          <cell r="I455">
            <v>0</v>
          </cell>
          <cell r="L455" t="str">
            <v>Abitur</v>
          </cell>
          <cell r="N455">
            <v>1</v>
          </cell>
          <cell r="O455">
            <v>0</v>
          </cell>
          <cell r="P455">
            <v>0</v>
          </cell>
          <cell r="Q455" t="str">
            <v>keine</v>
          </cell>
          <cell r="T455" t="str">
            <v>sonst.</v>
          </cell>
          <cell r="U455">
            <v>0</v>
          </cell>
          <cell r="V455">
            <v>0</v>
          </cell>
          <cell r="W455">
            <v>1</v>
          </cell>
          <cell r="X455">
            <v>0</v>
          </cell>
        </row>
        <row r="456">
          <cell r="D456" t="str">
            <v>männlich</v>
          </cell>
          <cell r="F456" t="str">
            <v>26++</v>
          </cell>
          <cell r="G456">
            <v>0</v>
          </cell>
          <cell r="H456">
            <v>0</v>
          </cell>
          <cell r="I456">
            <v>1</v>
          </cell>
          <cell r="L456" t="str">
            <v>Fachabi</v>
          </cell>
          <cell r="N456">
            <v>0</v>
          </cell>
          <cell r="O456">
            <v>1</v>
          </cell>
          <cell r="P456">
            <v>0</v>
          </cell>
          <cell r="Q456" t="str">
            <v>Ber.Ausb</v>
          </cell>
          <cell r="T456" t="str">
            <v>Bremen</v>
          </cell>
          <cell r="U456">
            <v>1</v>
          </cell>
          <cell r="V456">
            <v>0</v>
          </cell>
          <cell r="W456">
            <v>0</v>
          </cell>
          <cell r="X456">
            <v>0</v>
          </cell>
        </row>
        <row r="457">
          <cell r="D457" t="str">
            <v>männlich</v>
          </cell>
          <cell r="F457" t="str">
            <v>22-jünger</v>
          </cell>
          <cell r="G457">
            <v>1</v>
          </cell>
          <cell r="H457">
            <v>0</v>
          </cell>
          <cell r="I457">
            <v>0</v>
          </cell>
          <cell r="L457" t="str">
            <v>Abitur</v>
          </cell>
          <cell r="N457">
            <v>1</v>
          </cell>
          <cell r="O457">
            <v>0</v>
          </cell>
          <cell r="P457">
            <v>0</v>
          </cell>
          <cell r="Q457" t="str">
            <v>keine</v>
          </cell>
          <cell r="T457" t="str">
            <v>Ausland</v>
          </cell>
          <cell r="U457">
            <v>0</v>
          </cell>
          <cell r="V457">
            <v>0</v>
          </cell>
          <cell r="W457">
            <v>0</v>
          </cell>
          <cell r="X457">
            <v>1</v>
          </cell>
        </row>
        <row r="458">
          <cell r="D458" t="str">
            <v>männlich</v>
          </cell>
          <cell r="F458" t="str">
            <v>22-jünger</v>
          </cell>
          <cell r="G458">
            <v>1</v>
          </cell>
          <cell r="H458">
            <v>0</v>
          </cell>
          <cell r="I458">
            <v>0</v>
          </cell>
          <cell r="L458" t="str">
            <v>sonst.</v>
          </cell>
          <cell r="N458">
            <v>0</v>
          </cell>
          <cell r="O458">
            <v>0</v>
          </cell>
          <cell r="P458">
            <v>1</v>
          </cell>
          <cell r="Q458" t="str">
            <v>Ber.Ausb</v>
          </cell>
          <cell r="T458" t="str">
            <v>NdSachs.</v>
          </cell>
          <cell r="U458">
            <v>0</v>
          </cell>
          <cell r="V458">
            <v>1</v>
          </cell>
          <cell r="W458">
            <v>0</v>
          </cell>
          <cell r="X458">
            <v>0</v>
          </cell>
        </row>
        <row r="459">
          <cell r="D459" t="str">
            <v>männlich</v>
          </cell>
          <cell r="F459" t="str">
            <v>23-25</v>
          </cell>
          <cell r="G459">
            <v>0</v>
          </cell>
          <cell r="H459">
            <v>1</v>
          </cell>
          <cell r="I459">
            <v>0</v>
          </cell>
          <cell r="L459" t="str">
            <v>Fachabi</v>
          </cell>
          <cell r="N459">
            <v>0</v>
          </cell>
          <cell r="O459">
            <v>1</v>
          </cell>
          <cell r="P459">
            <v>0</v>
          </cell>
          <cell r="Q459" t="str">
            <v>Ber.Ausb</v>
          </cell>
          <cell r="T459" t="str">
            <v>NdSachs.</v>
          </cell>
          <cell r="U459">
            <v>0</v>
          </cell>
          <cell r="V459">
            <v>1</v>
          </cell>
          <cell r="W459">
            <v>0</v>
          </cell>
          <cell r="X459">
            <v>0</v>
          </cell>
        </row>
        <row r="460">
          <cell r="D460" t="str">
            <v>männlich</v>
          </cell>
          <cell r="F460" t="str">
            <v>23-25</v>
          </cell>
          <cell r="G460">
            <v>0</v>
          </cell>
          <cell r="H460">
            <v>1</v>
          </cell>
          <cell r="I460">
            <v>0</v>
          </cell>
          <cell r="L460" t="str">
            <v>Fachabi</v>
          </cell>
          <cell r="N460">
            <v>0</v>
          </cell>
          <cell r="O460">
            <v>1</v>
          </cell>
          <cell r="P460">
            <v>0</v>
          </cell>
          <cell r="Q460" t="str">
            <v>Ber.Ausb</v>
          </cell>
          <cell r="T460" t="str">
            <v>sonst.</v>
          </cell>
          <cell r="U460">
            <v>0</v>
          </cell>
          <cell r="V460">
            <v>0</v>
          </cell>
          <cell r="W460">
            <v>1</v>
          </cell>
          <cell r="X460">
            <v>0</v>
          </cell>
        </row>
        <row r="461">
          <cell r="D461" t="str">
            <v>männlich</v>
          </cell>
          <cell r="F461" t="str">
            <v>23-25</v>
          </cell>
          <cell r="G461">
            <v>0</v>
          </cell>
          <cell r="H461">
            <v>1</v>
          </cell>
          <cell r="I461">
            <v>0</v>
          </cell>
          <cell r="L461" t="str">
            <v>Fachabi</v>
          </cell>
          <cell r="N461">
            <v>0</v>
          </cell>
          <cell r="O461">
            <v>1</v>
          </cell>
          <cell r="P461">
            <v>0</v>
          </cell>
          <cell r="Q461" t="str">
            <v>Ber.Ausb</v>
          </cell>
          <cell r="T461" t="str">
            <v>Ausland</v>
          </cell>
          <cell r="U461">
            <v>0</v>
          </cell>
          <cell r="V461">
            <v>0</v>
          </cell>
          <cell r="W461">
            <v>0</v>
          </cell>
          <cell r="X461">
            <v>1</v>
          </cell>
        </row>
        <row r="462">
          <cell r="D462" t="str">
            <v>weiblich</v>
          </cell>
          <cell r="F462" t="str">
            <v>23-25</v>
          </cell>
          <cell r="G462">
            <v>0</v>
          </cell>
          <cell r="H462">
            <v>1</v>
          </cell>
          <cell r="I462">
            <v>0</v>
          </cell>
          <cell r="L462" t="str">
            <v>Abitur</v>
          </cell>
          <cell r="N462">
            <v>1</v>
          </cell>
          <cell r="O462">
            <v>0</v>
          </cell>
          <cell r="P462">
            <v>0</v>
          </cell>
          <cell r="Q462" t="str">
            <v>Ber.Ausb</v>
          </cell>
          <cell r="T462" t="str">
            <v>NdSachs.</v>
          </cell>
          <cell r="U462">
            <v>0</v>
          </cell>
          <cell r="V462">
            <v>1</v>
          </cell>
          <cell r="W462">
            <v>0</v>
          </cell>
          <cell r="X462">
            <v>0</v>
          </cell>
        </row>
        <row r="463">
          <cell r="D463" t="str">
            <v>weiblich</v>
          </cell>
          <cell r="F463" t="str">
            <v>23-25</v>
          </cell>
          <cell r="G463">
            <v>0</v>
          </cell>
          <cell r="H463">
            <v>1</v>
          </cell>
          <cell r="I463">
            <v>0</v>
          </cell>
          <cell r="L463" t="str">
            <v>Abitur</v>
          </cell>
          <cell r="N463">
            <v>1</v>
          </cell>
          <cell r="O463">
            <v>0</v>
          </cell>
          <cell r="P463">
            <v>0</v>
          </cell>
          <cell r="Q463" t="str">
            <v>Ber.Ausb</v>
          </cell>
          <cell r="T463" t="str">
            <v>sonst.</v>
          </cell>
          <cell r="U463">
            <v>0</v>
          </cell>
          <cell r="V463">
            <v>0</v>
          </cell>
          <cell r="W463">
            <v>1</v>
          </cell>
          <cell r="X463">
            <v>0</v>
          </cell>
        </row>
        <row r="464">
          <cell r="D464" t="str">
            <v>männlich</v>
          </cell>
          <cell r="F464" t="str">
            <v>23-25</v>
          </cell>
          <cell r="G464">
            <v>0</v>
          </cell>
          <cell r="H464">
            <v>1</v>
          </cell>
          <cell r="I464">
            <v>0</v>
          </cell>
          <cell r="L464" t="str">
            <v>Fachabi</v>
          </cell>
          <cell r="N464">
            <v>0</v>
          </cell>
          <cell r="O464">
            <v>1</v>
          </cell>
          <cell r="P464">
            <v>0</v>
          </cell>
          <cell r="Q464" t="str">
            <v>Ber.Ausb</v>
          </cell>
          <cell r="T464" t="str">
            <v>Ausland</v>
          </cell>
          <cell r="U464">
            <v>0</v>
          </cell>
          <cell r="V464">
            <v>0</v>
          </cell>
          <cell r="W464">
            <v>0</v>
          </cell>
          <cell r="X464">
            <v>1</v>
          </cell>
        </row>
        <row r="465">
          <cell r="D465" t="str">
            <v>männlich</v>
          </cell>
          <cell r="F465" t="str">
            <v>22-jünger</v>
          </cell>
          <cell r="G465">
            <v>1</v>
          </cell>
          <cell r="H465">
            <v>0</v>
          </cell>
          <cell r="I465">
            <v>0</v>
          </cell>
          <cell r="L465" t="str">
            <v>Fachabi</v>
          </cell>
          <cell r="N465">
            <v>0</v>
          </cell>
          <cell r="O465">
            <v>1</v>
          </cell>
          <cell r="P465">
            <v>0</v>
          </cell>
          <cell r="Q465" t="str">
            <v>Ber.Ausb</v>
          </cell>
          <cell r="T465" t="str">
            <v>NdSachs.</v>
          </cell>
          <cell r="U465">
            <v>0</v>
          </cell>
          <cell r="V465">
            <v>1</v>
          </cell>
          <cell r="W465">
            <v>0</v>
          </cell>
          <cell r="X465">
            <v>0</v>
          </cell>
        </row>
        <row r="466">
          <cell r="D466" t="str">
            <v>männlich</v>
          </cell>
          <cell r="F466" t="str">
            <v>26++</v>
          </cell>
          <cell r="G466">
            <v>0</v>
          </cell>
          <cell r="H466">
            <v>0</v>
          </cell>
          <cell r="I466">
            <v>1</v>
          </cell>
          <cell r="L466" t="str">
            <v>sonst.</v>
          </cell>
          <cell r="N466">
            <v>0</v>
          </cell>
          <cell r="O466">
            <v>0</v>
          </cell>
          <cell r="P466">
            <v>1</v>
          </cell>
          <cell r="Q466" t="str">
            <v>Ber.Ausb</v>
          </cell>
          <cell r="T466" t="str">
            <v>NdSachs.</v>
          </cell>
          <cell r="U466">
            <v>0</v>
          </cell>
          <cell r="V466">
            <v>1</v>
          </cell>
          <cell r="W466">
            <v>0</v>
          </cell>
          <cell r="X466">
            <v>0</v>
          </cell>
        </row>
        <row r="467">
          <cell r="D467" t="str">
            <v>männlich</v>
          </cell>
          <cell r="F467" t="str">
            <v>23-25</v>
          </cell>
          <cell r="G467">
            <v>0</v>
          </cell>
          <cell r="H467">
            <v>1</v>
          </cell>
          <cell r="I467">
            <v>0</v>
          </cell>
          <cell r="L467" t="str">
            <v>Abitur</v>
          </cell>
          <cell r="N467">
            <v>1</v>
          </cell>
          <cell r="O467">
            <v>0</v>
          </cell>
          <cell r="P467">
            <v>0</v>
          </cell>
          <cell r="Q467" t="str">
            <v>Ber.Ausb</v>
          </cell>
          <cell r="T467" t="str">
            <v>Bremen</v>
          </cell>
          <cell r="U467">
            <v>1</v>
          </cell>
          <cell r="V467">
            <v>0</v>
          </cell>
          <cell r="W467">
            <v>0</v>
          </cell>
          <cell r="X467">
            <v>0</v>
          </cell>
        </row>
        <row r="468">
          <cell r="D468" t="str">
            <v>weiblich</v>
          </cell>
          <cell r="F468" t="str">
            <v>23-25</v>
          </cell>
          <cell r="G468">
            <v>0</v>
          </cell>
          <cell r="H468">
            <v>1</v>
          </cell>
          <cell r="I468">
            <v>0</v>
          </cell>
          <cell r="L468" t="str">
            <v>Abitur</v>
          </cell>
          <cell r="N468">
            <v>1</v>
          </cell>
          <cell r="O468">
            <v>0</v>
          </cell>
          <cell r="P468">
            <v>0</v>
          </cell>
          <cell r="Q468" t="str">
            <v>Ber.Ausb</v>
          </cell>
          <cell r="T468" t="str">
            <v>Bremen</v>
          </cell>
          <cell r="U468">
            <v>1</v>
          </cell>
          <cell r="V468">
            <v>0</v>
          </cell>
          <cell r="W468">
            <v>0</v>
          </cell>
          <cell r="X468">
            <v>0</v>
          </cell>
        </row>
        <row r="469">
          <cell r="D469" t="str">
            <v>weiblich</v>
          </cell>
          <cell r="F469" t="str">
            <v>22-jünger</v>
          </cell>
          <cell r="G469">
            <v>1</v>
          </cell>
          <cell r="H469">
            <v>0</v>
          </cell>
          <cell r="I469">
            <v>0</v>
          </cell>
          <cell r="L469" t="str">
            <v>Fachabi</v>
          </cell>
          <cell r="N469">
            <v>0</v>
          </cell>
          <cell r="O469">
            <v>1</v>
          </cell>
          <cell r="P469">
            <v>0</v>
          </cell>
          <cell r="Q469" t="str">
            <v>Ber.Ausb</v>
          </cell>
          <cell r="T469" t="str">
            <v>Bremen</v>
          </cell>
          <cell r="U469">
            <v>1</v>
          </cell>
          <cell r="V469">
            <v>0</v>
          </cell>
          <cell r="W469">
            <v>0</v>
          </cell>
          <cell r="X469">
            <v>0</v>
          </cell>
        </row>
        <row r="470">
          <cell r="D470" t="str">
            <v>-</v>
          </cell>
          <cell r="F470" t="str">
            <v>-</v>
          </cell>
          <cell r="G470" t="str">
            <v>-</v>
          </cell>
          <cell r="H470" t="str">
            <v>-</v>
          </cell>
          <cell r="I470" t="str">
            <v>-</v>
          </cell>
          <cell r="L470" t="str">
            <v>Fachabi</v>
          </cell>
          <cell r="N470">
            <v>0</v>
          </cell>
          <cell r="O470">
            <v>1</v>
          </cell>
          <cell r="P470">
            <v>0</v>
          </cell>
          <cell r="Q470" t="str">
            <v>Ber.Ausb</v>
          </cell>
          <cell r="T470" t="str">
            <v>Ausland</v>
          </cell>
          <cell r="U470">
            <v>0</v>
          </cell>
          <cell r="V470">
            <v>0</v>
          </cell>
          <cell r="W470">
            <v>0</v>
          </cell>
          <cell r="X470">
            <v>1</v>
          </cell>
        </row>
        <row r="471">
          <cell r="D471" t="str">
            <v>männlich</v>
          </cell>
          <cell r="F471" t="str">
            <v>23-25</v>
          </cell>
          <cell r="G471">
            <v>0</v>
          </cell>
          <cell r="H471">
            <v>1</v>
          </cell>
          <cell r="I471">
            <v>0</v>
          </cell>
          <cell r="L471" t="str">
            <v>Abitur</v>
          </cell>
          <cell r="N471">
            <v>1</v>
          </cell>
          <cell r="O471">
            <v>0</v>
          </cell>
          <cell r="P471">
            <v>0</v>
          </cell>
          <cell r="Q471" t="str">
            <v>Ber.Ausb</v>
          </cell>
          <cell r="T471" t="str">
            <v>sonst.</v>
          </cell>
          <cell r="U471">
            <v>0</v>
          </cell>
          <cell r="V471">
            <v>0</v>
          </cell>
          <cell r="W471">
            <v>1</v>
          </cell>
          <cell r="X471">
            <v>0</v>
          </cell>
        </row>
        <row r="472">
          <cell r="D472" t="str">
            <v>männlich</v>
          </cell>
          <cell r="F472" t="str">
            <v>22-jünger</v>
          </cell>
          <cell r="G472">
            <v>1</v>
          </cell>
          <cell r="H472">
            <v>0</v>
          </cell>
          <cell r="I472">
            <v>0</v>
          </cell>
          <cell r="L472" t="str">
            <v>sonst.</v>
          </cell>
          <cell r="N472">
            <v>0</v>
          </cell>
          <cell r="O472">
            <v>0</v>
          </cell>
          <cell r="P472">
            <v>1</v>
          </cell>
          <cell r="Q472" t="str">
            <v>Ber.Ausb</v>
          </cell>
          <cell r="T472" t="str">
            <v>Bremen</v>
          </cell>
          <cell r="U472">
            <v>1</v>
          </cell>
          <cell r="V472">
            <v>0</v>
          </cell>
          <cell r="W472">
            <v>0</v>
          </cell>
          <cell r="X472">
            <v>0</v>
          </cell>
        </row>
        <row r="473">
          <cell r="D473" t="str">
            <v>männlich</v>
          </cell>
          <cell r="F473" t="str">
            <v>23-25</v>
          </cell>
          <cell r="G473">
            <v>0</v>
          </cell>
          <cell r="H473">
            <v>1</v>
          </cell>
          <cell r="I473">
            <v>0</v>
          </cell>
          <cell r="L473" t="str">
            <v>Fachabi</v>
          </cell>
          <cell r="N473">
            <v>0</v>
          </cell>
          <cell r="O473">
            <v>1</v>
          </cell>
          <cell r="P473">
            <v>0</v>
          </cell>
          <cell r="Q473" t="str">
            <v>Ber.Ausb</v>
          </cell>
          <cell r="T473" t="str">
            <v>Bremen</v>
          </cell>
          <cell r="U473">
            <v>1</v>
          </cell>
          <cell r="V473">
            <v>0</v>
          </cell>
          <cell r="W473">
            <v>0</v>
          </cell>
          <cell r="X473">
            <v>0</v>
          </cell>
        </row>
        <row r="474">
          <cell r="D474" t="str">
            <v>weiblich</v>
          </cell>
          <cell r="F474" t="str">
            <v>22-jünger</v>
          </cell>
          <cell r="G474">
            <v>1</v>
          </cell>
          <cell r="H474">
            <v>0</v>
          </cell>
          <cell r="I474">
            <v>0</v>
          </cell>
          <cell r="L474" t="str">
            <v>Abitur</v>
          </cell>
          <cell r="N474">
            <v>1</v>
          </cell>
          <cell r="O474">
            <v>0</v>
          </cell>
          <cell r="P474">
            <v>0</v>
          </cell>
          <cell r="Q474" t="str">
            <v>Ber.Ausb</v>
          </cell>
          <cell r="T474" t="str">
            <v>Ausland</v>
          </cell>
          <cell r="U474">
            <v>0</v>
          </cell>
          <cell r="V474">
            <v>0</v>
          </cell>
          <cell r="W474">
            <v>0</v>
          </cell>
          <cell r="X474">
            <v>1</v>
          </cell>
        </row>
        <row r="475">
          <cell r="D475" t="str">
            <v>männlich</v>
          </cell>
          <cell r="F475" t="str">
            <v>23-25</v>
          </cell>
          <cell r="G475">
            <v>0</v>
          </cell>
          <cell r="H475">
            <v>1</v>
          </cell>
          <cell r="I475">
            <v>0</v>
          </cell>
          <cell r="L475" t="str">
            <v>Fachabi</v>
          </cell>
          <cell r="N475">
            <v>0</v>
          </cell>
          <cell r="O475">
            <v>1</v>
          </cell>
          <cell r="P475">
            <v>0</v>
          </cell>
          <cell r="Q475" t="str">
            <v>Ber.Ausb</v>
          </cell>
          <cell r="T475" t="str">
            <v>NdSachs.</v>
          </cell>
          <cell r="U475">
            <v>0</v>
          </cell>
          <cell r="V475">
            <v>1</v>
          </cell>
          <cell r="W475">
            <v>0</v>
          </cell>
          <cell r="X475">
            <v>0</v>
          </cell>
        </row>
        <row r="476">
          <cell r="D476" t="str">
            <v>männlich</v>
          </cell>
          <cell r="F476" t="str">
            <v>22-jünger</v>
          </cell>
          <cell r="G476">
            <v>1</v>
          </cell>
          <cell r="H476">
            <v>0</v>
          </cell>
          <cell r="I476">
            <v>0</v>
          </cell>
          <cell r="L476" t="str">
            <v>Fachabi</v>
          </cell>
          <cell r="N476">
            <v>0</v>
          </cell>
          <cell r="O476">
            <v>1</v>
          </cell>
          <cell r="P476">
            <v>0</v>
          </cell>
          <cell r="Q476" t="str">
            <v>Ber.Ausb</v>
          </cell>
          <cell r="T476" t="str">
            <v>Bremen</v>
          </cell>
          <cell r="U476">
            <v>1</v>
          </cell>
          <cell r="V476">
            <v>0</v>
          </cell>
          <cell r="W476">
            <v>0</v>
          </cell>
          <cell r="X476">
            <v>0</v>
          </cell>
        </row>
        <row r="477">
          <cell r="D477" t="str">
            <v>männlich</v>
          </cell>
          <cell r="F477" t="str">
            <v>23-25</v>
          </cell>
          <cell r="G477">
            <v>0</v>
          </cell>
          <cell r="H477">
            <v>1</v>
          </cell>
          <cell r="I477">
            <v>0</v>
          </cell>
          <cell r="L477" t="str">
            <v>Fachabi</v>
          </cell>
          <cell r="N477">
            <v>0</v>
          </cell>
          <cell r="O477">
            <v>1</v>
          </cell>
          <cell r="P477">
            <v>0</v>
          </cell>
          <cell r="Q477" t="str">
            <v>Ber.Ausb</v>
          </cell>
          <cell r="T477" t="str">
            <v>NdSachs.</v>
          </cell>
          <cell r="U477">
            <v>0</v>
          </cell>
          <cell r="V477">
            <v>1</v>
          </cell>
          <cell r="W477">
            <v>0</v>
          </cell>
          <cell r="X477">
            <v>0</v>
          </cell>
        </row>
        <row r="478">
          <cell r="D478" t="str">
            <v>männlich</v>
          </cell>
          <cell r="F478" t="str">
            <v>23-25</v>
          </cell>
          <cell r="G478">
            <v>0</v>
          </cell>
          <cell r="H478">
            <v>1</v>
          </cell>
          <cell r="I478">
            <v>0</v>
          </cell>
          <cell r="L478" t="str">
            <v>Fachabi</v>
          </cell>
          <cell r="N478">
            <v>0</v>
          </cell>
          <cell r="O478">
            <v>1</v>
          </cell>
          <cell r="P478">
            <v>0</v>
          </cell>
          <cell r="Q478" t="str">
            <v>Ber.Ausb</v>
          </cell>
          <cell r="T478" t="str">
            <v>NdSachs.</v>
          </cell>
          <cell r="U478">
            <v>0</v>
          </cell>
          <cell r="V478">
            <v>1</v>
          </cell>
          <cell r="W478">
            <v>0</v>
          </cell>
          <cell r="X478">
            <v>0</v>
          </cell>
        </row>
        <row r="479">
          <cell r="D479" t="str">
            <v>männlich</v>
          </cell>
          <cell r="F479" t="str">
            <v>26++</v>
          </cell>
          <cell r="G479">
            <v>0</v>
          </cell>
          <cell r="H479">
            <v>0</v>
          </cell>
          <cell r="I479">
            <v>1</v>
          </cell>
          <cell r="L479" t="str">
            <v>Fachabi</v>
          </cell>
          <cell r="N479">
            <v>0</v>
          </cell>
          <cell r="O479">
            <v>1</v>
          </cell>
          <cell r="P479">
            <v>0</v>
          </cell>
          <cell r="Q479" t="str">
            <v>Ber.Ausb</v>
          </cell>
          <cell r="T479" t="str">
            <v>sonst.</v>
          </cell>
          <cell r="U479">
            <v>0</v>
          </cell>
          <cell r="V479">
            <v>0</v>
          </cell>
          <cell r="W479">
            <v>1</v>
          </cell>
          <cell r="X479">
            <v>0</v>
          </cell>
        </row>
        <row r="480">
          <cell r="D480" t="str">
            <v>männlich</v>
          </cell>
          <cell r="F480" t="str">
            <v>26++</v>
          </cell>
          <cell r="G480">
            <v>0</v>
          </cell>
          <cell r="H480">
            <v>0</v>
          </cell>
          <cell r="I480">
            <v>1</v>
          </cell>
          <cell r="L480" t="str">
            <v>Fachabi</v>
          </cell>
          <cell r="N480">
            <v>0</v>
          </cell>
          <cell r="O480">
            <v>1</v>
          </cell>
          <cell r="P480">
            <v>0</v>
          </cell>
          <cell r="Q480" t="str">
            <v>Ber.Ausb</v>
          </cell>
          <cell r="T480" t="str">
            <v>sonst.</v>
          </cell>
          <cell r="U480">
            <v>0</v>
          </cell>
          <cell r="V480">
            <v>0</v>
          </cell>
          <cell r="W480">
            <v>1</v>
          </cell>
          <cell r="X480">
            <v>0</v>
          </cell>
        </row>
        <row r="481">
          <cell r="D481" t="str">
            <v>männlich</v>
          </cell>
          <cell r="F481" t="str">
            <v>-</v>
          </cell>
          <cell r="G481" t="str">
            <v>-</v>
          </cell>
          <cell r="H481" t="str">
            <v>-</v>
          </cell>
          <cell r="I481" t="str">
            <v>-</v>
          </cell>
          <cell r="L481" t="str">
            <v>-</v>
          </cell>
          <cell r="N481" t="str">
            <v>-</v>
          </cell>
          <cell r="O481" t="str">
            <v>-</v>
          </cell>
          <cell r="P481" t="str">
            <v>-</v>
          </cell>
          <cell r="Q481" t="str">
            <v>keine</v>
          </cell>
          <cell r="T481" t="str">
            <v>Ausland</v>
          </cell>
          <cell r="U481">
            <v>0</v>
          </cell>
          <cell r="V481">
            <v>0</v>
          </cell>
          <cell r="W481">
            <v>0</v>
          </cell>
          <cell r="X481">
            <v>1</v>
          </cell>
        </row>
        <row r="482">
          <cell r="D482" t="str">
            <v>männlich</v>
          </cell>
          <cell r="F482" t="str">
            <v>22-jünger</v>
          </cell>
          <cell r="G482">
            <v>1</v>
          </cell>
          <cell r="H482">
            <v>0</v>
          </cell>
          <cell r="I482">
            <v>0</v>
          </cell>
          <cell r="L482" t="str">
            <v>Fachabi</v>
          </cell>
          <cell r="N482">
            <v>0</v>
          </cell>
          <cell r="O482">
            <v>1</v>
          </cell>
          <cell r="P482">
            <v>0</v>
          </cell>
          <cell r="Q482" t="str">
            <v>Ber.Ausb</v>
          </cell>
          <cell r="T482" t="str">
            <v>sonst.</v>
          </cell>
          <cell r="U482">
            <v>0</v>
          </cell>
          <cell r="V482">
            <v>0</v>
          </cell>
          <cell r="W482">
            <v>1</v>
          </cell>
          <cell r="X482">
            <v>0</v>
          </cell>
        </row>
        <row r="483">
          <cell r="D483" t="str">
            <v>männlich</v>
          </cell>
          <cell r="F483" t="str">
            <v>23-25</v>
          </cell>
          <cell r="G483">
            <v>0</v>
          </cell>
          <cell r="H483">
            <v>1</v>
          </cell>
          <cell r="I483">
            <v>0</v>
          </cell>
          <cell r="L483" t="str">
            <v>Fachabi</v>
          </cell>
          <cell r="N483">
            <v>0</v>
          </cell>
          <cell r="O483">
            <v>1</v>
          </cell>
          <cell r="P483">
            <v>0</v>
          </cell>
          <cell r="Q483" t="str">
            <v>keine</v>
          </cell>
          <cell r="T483" t="str">
            <v>sonst.</v>
          </cell>
          <cell r="U483">
            <v>0</v>
          </cell>
          <cell r="V483">
            <v>0</v>
          </cell>
          <cell r="W483">
            <v>1</v>
          </cell>
          <cell r="X483">
            <v>0</v>
          </cell>
        </row>
        <row r="484">
          <cell r="D484" t="str">
            <v>männlich</v>
          </cell>
          <cell r="F484" t="str">
            <v>23-25</v>
          </cell>
          <cell r="G484">
            <v>0</v>
          </cell>
          <cell r="H484">
            <v>1</v>
          </cell>
          <cell r="I484">
            <v>0</v>
          </cell>
          <cell r="L484" t="str">
            <v>Abitur</v>
          </cell>
          <cell r="N484">
            <v>1</v>
          </cell>
          <cell r="O484">
            <v>0</v>
          </cell>
          <cell r="P484">
            <v>0</v>
          </cell>
          <cell r="Q484" t="str">
            <v>Ber.Ausb</v>
          </cell>
          <cell r="T484" t="str">
            <v>Bremen</v>
          </cell>
          <cell r="U484">
            <v>1</v>
          </cell>
          <cell r="V484">
            <v>0</v>
          </cell>
          <cell r="W484">
            <v>0</v>
          </cell>
          <cell r="X484">
            <v>0</v>
          </cell>
        </row>
        <row r="485">
          <cell r="D485" t="str">
            <v>männlich</v>
          </cell>
          <cell r="F485" t="str">
            <v>23-25</v>
          </cell>
          <cell r="G485">
            <v>0</v>
          </cell>
          <cell r="H485">
            <v>1</v>
          </cell>
          <cell r="I485">
            <v>0</v>
          </cell>
          <cell r="L485" t="str">
            <v>Fachabi</v>
          </cell>
          <cell r="N485">
            <v>0</v>
          </cell>
          <cell r="O485">
            <v>1</v>
          </cell>
          <cell r="P485">
            <v>0</v>
          </cell>
          <cell r="Q485" t="str">
            <v>Ber.Ausb</v>
          </cell>
          <cell r="T485" t="str">
            <v>sonst.</v>
          </cell>
          <cell r="U485">
            <v>0</v>
          </cell>
          <cell r="V485">
            <v>0</v>
          </cell>
          <cell r="W485">
            <v>1</v>
          </cell>
          <cell r="X485">
            <v>0</v>
          </cell>
        </row>
        <row r="486">
          <cell r="D486" t="str">
            <v>männlich</v>
          </cell>
          <cell r="F486" t="str">
            <v>23-25</v>
          </cell>
          <cell r="G486">
            <v>0</v>
          </cell>
          <cell r="H486">
            <v>1</v>
          </cell>
          <cell r="I486">
            <v>0</v>
          </cell>
          <cell r="L486" t="str">
            <v>Abitur</v>
          </cell>
          <cell r="N486">
            <v>1</v>
          </cell>
          <cell r="O486">
            <v>0</v>
          </cell>
          <cell r="P486">
            <v>0</v>
          </cell>
          <cell r="Q486" t="str">
            <v>Ber.Ausb</v>
          </cell>
          <cell r="T486" t="str">
            <v>Bremen</v>
          </cell>
          <cell r="U486">
            <v>1</v>
          </cell>
          <cell r="V486">
            <v>0</v>
          </cell>
          <cell r="W486">
            <v>0</v>
          </cell>
          <cell r="X486">
            <v>0</v>
          </cell>
        </row>
        <row r="487">
          <cell r="D487" t="str">
            <v>weiblich</v>
          </cell>
          <cell r="F487" t="str">
            <v>23-25</v>
          </cell>
          <cell r="G487">
            <v>0</v>
          </cell>
          <cell r="H487">
            <v>1</v>
          </cell>
          <cell r="I487">
            <v>0</v>
          </cell>
          <cell r="L487" t="str">
            <v>Fachabi</v>
          </cell>
          <cell r="N487">
            <v>0</v>
          </cell>
          <cell r="O487">
            <v>1</v>
          </cell>
          <cell r="P487">
            <v>0</v>
          </cell>
          <cell r="Q487" t="str">
            <v>Ber.Ausb</v>
          </cell>
          <cell r="T487" t="str">
            <v>NdSachs.</v>
          </cell>
          <cell r="U487">
            <v>0</v>
          </cell>
          <cell r="V487">
            <v>1</v>
          </cell>
          <cell r="W487">
            <v>0</v>
          </cell>
          <cell r="X487">
            <v>0</v>
          </cell>
        </row>
        <row r="488">
          <cell r="D488" t="str">
            <v>weiblich</v>
          </cell>
          <cell r="F488" t="str">
            <v>23-25</v>
          </cell>
          <cell r="G488">
            <v>0</v>
          </cell>
          <cell r="H488">
            <v>1</v>
          </cell>
          <cell r="I488">
            <v>0</v>
          </cell>
          <cell r="L488" t="str">
            <v>Fachabi</v>
          </cell>
          <cell r="N488">
            <v>0</v>
          </cell>
          <cell r="O488">
            <v>1</v>
          </cell>
          <cell r="P488">
            <v>0</v>
          </cell>
          <cell r="Q488" t="str">
            <v>Ber.Ausb</v>
          </cell>
          <cell r="T488" t="str">
            <v>Bremen</v>
          </cell>
          <cell r="U488">
            <v>1</v>
          </cell>
          <cell r="V488">
            <v>0</v>
          </cell>
          <cell r="W488">
            <v>0</v>
          </cell>
          <cell r="X488">
            <v>0</v>
          </cell>
        </row>
        <row r="489">
          <cell r="D489" t="str">
            <v>weiblich</v>
          </cell>
          <cell r="F489" t="str">
            <v>22-jünger</v>
          </cell>
          <cell r="G489">
            <v>1</v>
          </cell>
          <cell r="H489">
            <v>0</v>
          </cell>
          <cell r="I489">
            <v>0</v>
          </cell>
          <cell r="L489" t="str">
            <v>Abitur</v>
          </cell>
          <cell r="N489">
            <v>1</v>
          </cell>
          <cell r="O489">
            <v>0</v>
          </cell>
          <cell r="P489">
            <v>0</v>
          </cell>
          <cell r="Q489" t="str">
            <v>Ber.Ausb</v>
          </cell>
          <cell r="T489" t="str">
            <v>Bremen</v>
          </cell>
          <cell r="U489">
            <v>1</v>
          </cell>
          <cell r="V489">
            <v>0</v>
          </cell>
          <cell r="W489">
            <v>0</v>
          </cell>
          <cell r="X489">
            <v>0</v>
          </cell>
        </row>
        <row r="490">
          <cell r="D490" t="str">
            <v>weiblich</v>
          </cell>
          <cell r="F490" t="str">
            <v>22-jünger</v>
          </cell>
          <cell r="G490">
            <v>1</v>
          </cell>
          <cell r="H490">
            <v>0</v>
          </cell>
          <cell r="I490">
            <v>0</v>
          </cell>
          <cell r="L490" t="str">
            <v>Fachabi</v>
          </cell>
          <cell r="N490">
            <v>0</v>
          </cell>
          <cell r="O490">
            <v>1</v>
          </cell>
          <cell r="P490">
            <v>0</v>
          </cell>
          <cell r="Q490" t="str">
            <v>Ber.Ausb</v>
          </cell>
          <cell r="T490" t="str">
            <v>Ausland</v>
          </cell>
          <cell r="U490">
            <v>0</v>
          </cell>
          <cell r="V490">
            <v>0</v>
          </cell>
          <cell r="W490">
            <v>0</v>
          </cell>
          <cell r="X490">
            <v>1</v>
          </cell>
        </row>
      </sheetData>
      <sheetData sheetId="3" refreshError="1"/>
      <sheetData sheetId="4" refreshError="1"/>
      <sheetData sheetId="5" refreshError="1"/>
      <sheetData sheetId="6" refreshError="1"/>
      <sheetData sheetId="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er Schmidt" refreshedDate="44138.956205324073" createdVersion="6" refreshedVersion="6" minRefreshableVersion="3" recordCount="155">
  <cacheSource type="worksheet">
    <worksheetSource name="Daten"/>
  </cacheSource>
  <cacheFields count="58">
    <cacheField name="Person" numFmtId="0">
      <sharedItems containsSemiMixedTypes="0" containsString="0" containsNumber="1" containsInteger="1" minValue="1" maxValue="43"/>
    </cacheField>
    <cacheField name="Semester" numFmtId="0">
      <sharedItems count="4">
        <s v="WS2020"/>
        <s v="WS2019"/>
        <s v="WS2018"/>
        <s v="WS2017"/>
      </sharedItems>
    </cacheField>
    <cacheField name="V1" numFmtId="0">
      <sharedItems containsString="0" containsBlank="1" containsNumber="1" minValue="0" maxValue="6"/>
    </cacheField>
    <cacheField name="V1_w" numFmtId="0">
      <sharedItems containsSemiMixedTypes="0" containsString="0" containsNumber="1" minValue="0" maxValue="5"/>
    </cacheField>
    <cacheField name="V1_gesamt" numFmtId="0">
      <sharedItems containsSemiMixedTypes="0" containsString="0" containsNumber="1" minValue="0" maxValue="30"/>
    </cacheField>
    <cacheField name="V2" numFmtId="0">
      <sharedItems containsString="0" containsBlank="1" containsNumber="1" minValue="0" maxValue="3"/>
    </cacheField>
    <cacheField name="V2_w" numFmtId="0">
      <sharedItems containsSemiMixedTypes="0" containsString="0" containsNumber="1" minValue="0" maxValue="7"/>
    </cacheField>
    <cacheField name="V2_gesamt" numFmtId="0">
      <sharedItems containsSemiMixedTypes="0" containsString="0" containsNumber="1" minValue="0" maxValue="15"/>
    </cacheField>
    <cacheField name="V3" numFmtId="0">
      <sharedItems containsString="0" containsBlank="1" containsNumber="1" minValue="0" maxValue="7"/>
    </cacheField>
    <cacheField name="V3_w" numFmtId="0">
      <sharedItems containsString="0" containsBlank="1" containsNumber="1" minValue="0" maxValue="10"/>
    </cacheField>
    <cacheField name="V3_gesamt" numFmtId="0">
      <sharedItems containsSemiMixedTypes="0" containsString="0" containsNumber="1" minValue="0" maxValue="49"/>
    </cacheField>
    <cacheField name="V4" numFmtId="0">
      <sharedItems containsString="0" containsBlank="1" containsNumber="1" containsInteger="1" minValue="0" maxValue="5"/>
    </cacheField>
    <cacheField name="V4_w" numFmtId="0">
      <sharedItems containsString="0" containsBlank="1" containsNumber="1" minValue="0" maxValue="5"/>
    </cacheField>
    <cacheField name="V4_gesamt" numFmtId="0">
      <sharedItems containsSemiMixedTypes="0" containsString="0" containsNumber="1" minValue="0" maxValue="16"/>
    </cacheField>
    <cacheField name="V5" numFmtId="0">
      <sharedItems containsString="0" containsBlank="1" containsNumber="1" minValue="0" maxValue="5"/>
    </cacheField>
    <cacheField name="V5_w" numFmtId="0">
      <sharedItems containsSemiMixedTypes="0" containsString="0" containsNumber="1" minValue="0" maxValue="10"/>
    </cacheField>
    <cacheField name="V5_gesamt" numFmtId="0">
      <sharedItems containsSemiMixedTypes="0" containsString="0" containsNumber="1" minValue="0" maxValue="25"/>
    </cacheField>
    <cacheField name="V6" numFmtId="0">
      <sharedItems containsString="0" containsBlank="1" containsNumber="1" minValue="0" maxValue="2"/>
    </cacheField>
    <cacheField name="V6_w" numFmtId="0">
      <sharedItems containsString="0" containsBlank="1" containsNumber="1" minValue="0" maxValue="5"/>
    </cacheField>
    <cacheField name="V6_gesamt" numFmtId="0">
      <sharedItems containsSemiMixedTypes="0" containsString="0" containsNumber="1" minValue="0" maxValue="10"/>
    </cacheField>
    <cacheField name="V8" numFmtId="0">
      <sharedItems containsString="0" containsBlank="1" containsNumber="1" containsInteger="1" minValue="1" maxValue="5"/>
    </cacheField>
    <cacheField name="V9" numFmtId="0">
      <sharedItems containsSemiMixedTypes="0" containsString="0" containsNumber="1" containsInteger="1" minValue="1" maxValue="5"/>
    </cacheField>
    <cacheField name="V10" numFmtId="0">
      <sharedItems containsSemiMixedTypes="0" containsString="0" containsNumber="1" containsInteger="1" minValue="1" maxValue="5"/>
    </cacheField>
    <cacheField name="V11" numFmtId="0">
      <sharedItems containsString="0" containsBlank="1" containsNumber="1" containsInteger="1" minValue="1" maxValue="5"/>
    </cacheField>
    <cacheField name="V12" numFmtId="0">
      <sharedItems containsString="0" containsBlank="1" containsNumber="1" containsInteger="1" minValue="1" maxValue="5"/>
    </cacheField>
    <cacheField name="V13" numFmtId="0">
      <sharedItems containsSemiMixedTypes="0" containsString="0" containsNumber="1" containsInteger="1" minValue="1" maxValue="5"/>
    </cacheField>
    <cacheField name="V14" numFmtId="0">
      <sharedItems containsSemiMixedTypes="0" containsString="0" containsNumber="1" containsInteger="1" minValue="1" maxValue="5"/>
    </cacheField>
    <cacheField name="V15" numFmtId="0">
      <sharedItems containsSemiMixedTypes="0" containsString="0" containsNumber="1" containsInteger="1" minValue="1" maxValue="5"/>
    </cacheField>
    <cacheField name="V16" numFmtId="0">
      <sharedItems containsString="0" containsBlank="1" containsNumber="1" containsInteger="1" minValue="1" maxValue="5"/>
    </cacheField>
    <cacheField name="V18" numFmtId="0">
      <sharedItems containsString="0" containsBlank="1" containsNumber="1" containsInteger="1" minValue="18" maxValue="34"/>
    </cacheField>
    <cacheField name="V18_kat" numFmtId="0">
      <sharedItems count="4">
        <s v="20-21"/>
        <s v="22++"/>
        <s v="unter 20"/>
        <s v="-"/>
      </sharedItems>
    </cacheField>
    <cacheField name="V18_u20" numFmtId="0">
      <sharedItems containsMixedTypes="1" containsNumber="1" containsInteger="1" minValue="0" maxValue="1"/>
    </cacheField>
    <cacheField name="V18_20bis21" numFmtId="0">
      <sharedItems containsMixedTypes="1" containsNumber="1" containsInteger="1" minValue="0" maxValue="1"/>
    </cacheField>
    <cacheField name="V18_22plus" numFmtId="0">
      <sharedItems containsMixedTypes="1" containsNumber="1" containsInteger="1" minValue="0" maxValue="1"/>
    </cacheField>
    <cacheField name="V19" numFmtId="0">
      <sharedItems containsString="0" containsBlank="1" containsNumber="1" containsInteger="1" minValue="0" maxValue="1"/>
    </cacheField>
    <cacheField name="V19_Geschlecht" numFmtId="0">
      <sharedItems count="3">
        <s v="männlich"/>
        <s v="weiblich"/>
        <s v=""/>
      </sharedItems>
    </cacheField>
    <cacheField name="V20" numFmtId="0">
      <sharedItems containsString="0" containsBlank="1" containsNumber="1" minValue="0" maxValue="12"/>
    </cacheField>
    <cacheField name="V21" numFmtId="0">
      <sharedItems containsString="0" containsBlank="1" containsNumber="1" containsInteger="1" minValue="45" maxValue="120"/>
    </cacheField>
    <cacheField name="V22" numFmtId="0">
      <sharedItems containsString="0" containsBlank="1" containsNumber="1" minValue="1.68" maxValue="200"/>
    </cacheField>
    <cacheField name="V23" numFmtId="0">
      <sharedItems containsString="0" containsBlank="1" containsNumber="1" containsInteger="1" minValue="1" maxValue="3"/>
    </cacheField>
    <cacheField name="V23_Kategorie" numFmtId="0">
      <sharedItems count="4">
        <s v="Fachabi"/>
        <s v="Abitur"/>
        <s v="sonst."/>
        <s v="-"/>
      </sharedItems>
    </cacheField>
    <cacheField name="V23_Abitur" numFmtId="0">
      <sharedItems containsMixedTypes="1" containsNumber="1" containsInteger="1" minValue="0" maxValue="1"/>
    </cacheField>
    <cacheField name="V23_Fachabi" numFmtId="0">
      <sharedItems containsMixedTypes="1" containsNumber="1" containsInteger="1" minValue="0" maxValue="1"/>
    </cacheField>
    <cacheField name="V23_sonstiges" numFmtId="0">
      <sharedItems containsMixedTypes="1" containsNumber="1" containsInteger="1" minValue="0" maxValue="1"/>
    </cacheField>
    <cacheField name="V24" numFmtId="0">
      <sharedItems containsString="0" containsBlank="1" containsNumber="1" containsInteger="1" minValue="0" maxValue="1"/>
    </cacheField>
    <cacheField name="V24_kat" numFmtId="0">
      <sharedItems/>
    </cacheField>
    <cacheField name="V25" numFmtId="0">
      <sharedItems containsString="0" containsBlank="1" containsNumber="1" containsInteger="1" minValue="1" maxValue="20"/>
    </cacheField>
    <cacheField name="V25_kat" numFmtId="0">
      <sharedItems count="5">
        <s v="Bremen"/>
        <s v="Ausland"/>
        <s v="sonst."/>
        <s v="NdSachs."/>
        <s v="-"/>
      </sharedItems>
    </cacheField>
    <cacheField name="V25_Bremen" numFmtId="0">
      <sharedItems containsMixedTypes="1" containsNumber="1" containsInteger="1" minValue="0" maxValue="1"/>
    </cacheField>
    <cacheField name="V25_Nds" numFmtId="0">
      <sharedItems containsMixedTypes="1" containsNumber="1" containsInteger="1" minValue="0" maxValue="1"/>
    </cacheField>
    <cacheField name="V25_sonstige" numFmtId="0">
      <sharedItems containsMixedTypes="1" containsNumber="1" containsInteger="1" minValue="0" maxValue="1"/>
    </cacheField>
    <cacheField name="V25_Ausland" numFmtId="0">
      <sharedItems containsMixedTypes="1" containsNumber="1" containsInteger="1" minValue="0" maxValue="1"/>
    </cacheField>
    <cacheField name="V26" numFmtId="0">
      <sharedItems containsString="0" containsBlank="1" containsNumber="1" minValue="0" maxValue="142" count="49">
        <n v="20"/>
        <n v="10"/>
        <n v="7"/>
        <n v="30"/>
        <n v="142"/>
        <n v="25"/>
        <n v="0"/>
        <n v="15"/>
        <n v="8.6999999999999993"/>
        <n v="2.2999999999999998"/>
        <n v="100"/>
        <n v="9"/>
        <n v="5"/>
        <n v="6"/>
        <n v="5.7"/>
        <n v="18.399999999999999"/>
        <m/>
        <n v="1"/>
        <n v="2.7"/>
        <n v="7.1"/>
        <n v="50"/>
        <n v="2"/>
        <n v="8.5"/>
        <n v="3"/>
        <n v="4"/>
        <n v="90"/>
        <n v="28"/>
        <n v="22"/>
        <n v="14"/>
        <n v="2.6"/>
        <n v="8"/>
        <n v="19"/>
        <n v="0.5"/>
        <n v="4.5"/>
        <n v="0.7"/>
        <n v="3.4"/>
        <n v="1.5"/>
        <n v="17"/>
        <n v="1.2"/>
        <n v="11"/>
        <n v="10.1"/>
        <n v="10.3"/>
        <n v="40"/>
        <n v="35"/>
        <n v="45"/>
        <n v="16"/>
        <n v="6.8"/>
        <n v="33"/>
        <n v="0.65"/>
      </sharedItems>
    </cacheField>
    <cacheField name="Entfernung" numFmtId="0">
      <sharedItems containsBlank="1" count="6">
        <m/>
        <s v="bis 10 km"/>
        <s v="bis 30 km"/>
        <s v="über 30"/>
        <s v="-"/>
        <s v="bis 20 km"/>
      </sharedItems>
    </cacheField>
    <cacheField name="V27" numFmtId="0">
      <sharedItems containsString="0" containsBlank="1" containsNumber="1" minValue="0" maxValue="180"/>
    </cacheField>
    <cacheField name="V28" numFmtId="0">
      <sharedItems containsString="0" containsBlank="1" containsNumber="1" containsInteger="1" minValue="0" maxValue="1"/>
    </cacheField>
    <cacheField name="V29" numFmtId="0">
      <sharedItems containsString="0" containsBlank="1" containsNumber="1" containsInteger="1" minValue="0" maxValue="4500"/>
    </cacheField>
    <cacheField name="V30" numFmtId="0">
      <sharedItems containsString="0" containsBlank="1" containsNumber="1" containsInteger="1" minValue="0" maxValue="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n v="1"/>
    <x v="0"/>
    <n v="1"/>
    <n v="5"/>
    <n v="5"/>
    <n v="0"/>
    <n v="0"/>
    <n v="0"/>
    <n v="1"/>
    <n v="5"/>
    <n v="5"/>
    <n v="1"/>
    <n v="1"/>
    <n v="1"/>
    <n v="2"/>
    <n v="5"/>
    <n v="10"/>
    <n v="0"/>
    <n v="0"/>
    <n v="0"/>
    <n v="5"/>
    <n v="4"/>
    <n v="1"/>
    <n v="5"/>
    <n v="4"/>
    <n v="1"/>
    <n v="1"/>
    <n v="1"/>
    <n v="1"/>
    <n v="21"/>
    <x v="0"/>
    <n v="0"/>
    <n v="1"/>
    <n v="0"/>
    <n v="0"/>
    <x v="0"/>
    <n v="0"/>
    <n v="79"/>
    <n v="187"/>
    <n v="2"/>
    <x v="0"/>
    <n v="0"/>
    <n v="1"/>
    <n v="0"/>
    <n v="0"/>
    <s v="keine"/>
    <n v="1"/>
    <x v="0"/>
    <n v="1"/>
    <n v="0"/>
    <n v="0"/>
    <n v="0"/>
    <x v="0"/>
    <x v="0"/>
    <n v="20"/>
    <n v="1"/>
    <n v="1500"/>
    <n v="1"/>
  </r>
  <r>
    <n v="2"/>
    <x v="0"/>
    <n v="0"/>
    <n v="0"/>
    <n v="0"/>
    <n v="0"/>
    <n v="0"/>
    <n v="0"/>
    <n v="0"/>
    <n v="0"/>
    <n v="0"/>
    <n v="1"/>
    <n v="5"/>
    <n v="5"/>
    <n v="1"/>
    <n v="4"/>
    <n v="4"/>
    <n v="0"/>
    <n v="0"/>
    <n v="0"/>
    <n v="1"/>
    <n v="1"/>
    <n v="5"/>
    <n v="5"/>
    <n v="5"/>
    <n v="5"/>
    <n v="1"/>
    <n v="1"/>
    <n v="5"/>
    <n v="28"/>
    <x v="1"/>
    <n v="0"/>
    <n v="0"/>
    <n v="1"/>
    <n v="0"/>
    <x v="0"/>
    <n v="1"/>
    <n v="120"/>
    <n v="190"/>
    <n v="1"/>
    <x v="1"/>
    <n v="1"/>
    <n v="0"/>
    <n v="0"/>
    <n v="0"/>
    <s v="keine"/>
    <n v="1"/>
    <x v="0"/>
    <n v="1"/>
    <n v="0"/>
    <n v="0"/>
    <n v="0"/>
    <x v="1"/>
    <x v="1"/>
    <n v="40"/>
    <n v="0"/>
    <n v="400"/>
    <n v="0"/>
  </r>
  <r>
    <n v="3"/>
    <x v="0"/>
    <n v="0"/>
    <n v="0"/>
    <n v="0"/>
    <n v="0"/>
    <n v="0"/>
    <n v="0"/>
    <n v="1"/>
    <n v="4"/>
    <n v="4"/>
    <n v="1"/>
    <n v="2"/>
    <n v="2"/>
    <n v="1"/>
    <n v="4"/>
    <n v="4"/>
    <n v="1"/>
    <n v="1"/>
    <n v="1"/>
    <n v="2"/>
    <n v="3"/>
    <n v="1"/>
    <n v="5"/>
    <n v="2"/>
    <n v="2"/>
    <n v="3"/>
    <n v="3"/>
    <n v="1"/>
    <n v="19"/>
    <x v="2"/>
    <n v="1"/>
    <n v="0"/>
    <n v="0"/>
    <n v="0"/>
    <x v="0"/>
    <n v="0"/>
    <n v="60"/>
    <n v="185"/>
    <n v="1"/>
    <x v="1"/>
    <n v="1"/>
    <n v="0"/>
    <n v="0"/>
    <n v="0"/>
    <s v="keine"/>
    <n v="1"/>
    <x v="0"/>
    <n v="1"/>
    <n v="0"/>
    <n v="0"/>
    <n v="0"/>
    <x v="2"/>
    <x v="1"/>
    <n v="35"/>
    <n v="0"/>
    <n v="70"/>
    <n v="0"/>
  </r>
  <r>
    <n v="4"/>
    <x v="0"/>
    <n v="0"/>
    <n v="0"/>
    <n v="0"/>
    <n v="1"/>
    <n v="5"/>
    <n v="5"/>
    <n v="0"/>
    <n v="0"/>
    <n v="0"/>
    <n v="0"/>
    <n v="0"/>
    <n v="0"/>
    <n v="1"/>
    <n v="2"/>
    <n v="2"/>
    <n v="0"/>
    <n v="0"/>
    <n v="0"/>
    <n v="2"/>
    <n v="3"/>
    <n v="3"/>
    <n v="5"/>
    <n v="5"/>
    <n v="5"/>
    <n v="5"/>
    <n v="5"/>
    <n v="2"/>
    <n v="23"/>
    <x v="1"/>
    <n v="0"/>
    <n v="0"/>
    <n v="1"/>
    <n v="1"/>
    <x v="1"/>
    <n v="1"/>
    <n v="65"/>
    <n v="174"/>
    <n v="1"/>
    <x v="1"/>
    <n v="1"/>
    <n v="0"/>
    <n v="0"/>
    <n v="0"/>
    <s v="keine"/>
    <n v="1"/>
    <x v="0"/>
    <n v="1"/>
    <n v="0"/>
    <n v="0"/>
    <n v="0"/>
    <x v="3"/>
    <x v="2"/>
    <n v="60"/>
    <n v="1"/>
    <n v="700"/>
    <n v="0"/>
  </r>
  <r>
    <n v="5"/>
    <x v="0"/>
    <n v="0"/>
    <n v="0"/>
    <n v="0"/>
    <n v="0"/>
    <n v="0"/>
    <n v="0"/>
    <n v="2"/>
    <n v="5"/>
    <n v="10"/>
    <n v="1"/>
    <n v="3"/>
    <n v="3"/>
    <n v="2"/>
    <n v="5"/>
    <n v="10"/>
    <n v="0"/>
    <n v="0"/>
    <n v="0"/>
    <n v="2"/>
    <n v="4"/>
    <n v="1"/>
    <n v="4"/>
    <n v="3"/>
    <n v="2"/>
    <n v="2"/>
    <n v="1"/>
    <n v="2"/>
    <n v="18"/>
    <x v="2"/>
    <n v="1"/>
    <n v="0"/>
    <n v="0"/>
    <n v="0"/>
    <x v="0"/>
    <n v="0"/>
    <n v="77"/>
    <n v="175"/>
    <n v="2"/>
    <x v="0"/>
    <n v="0"/>
    <n v="1"/>
    <n v="0"/>
    <n v="0"/>
    <s v="keine"/>
    <n v="20"/>
    <x v="1"/>
    <n v="0"/>
    <n v="0"/>
    <n v="0"/>
    <n v="1"/>
    <x v="4"/>
    <x v="3"/>
    <n v="120"/>
    <n v="0"/>
    <n v="0"/>
    <n v="0"/>
  </r>
  <r>
    <n v="6"/>
    <x v="0"/>
    <n v="0"/>
    <n v="0"/>
    <n v="0"/>
    <n v="1"/>
    <n v="2"/>
    <n v="2"/>
    <n v="1"/>
    <n v="2"/>
    <n v="2"/>
    <n v="0"/>
    <n v="0"/>
    <n v="0"/>
    <n v="1"/>
    <n v="4"/>
    <n v="4"/>
    <n v="0"/>
    <n v="0"/>
    <n v="0"/>
    <n v="1"/>
    <n v="5"/>
    <n v="1"/>
    <n v="5"/>
    <n v="3"/>
    <n v="2"/>
    <n v="3"/>
    <n v="5"/>
    <n v="1"/>
    <n v="21"/>
    <x v="0"/>
    <n v="0"/>
    <n v="1"/>
    <n v="0"/>
    <n v="1"/>
    <x v="1"/>
    <n v="3"/>
    <n v="60"/>
    <n v="177"/>
    <n v="1"/>
    <x v="1"/>
    <n v="1"/>
    <n v="0"/>
    <n v="0"/>
    <n v="0"/>
    <s v="keine"/>
    <n v="20"/>
    <x v="1"/>
    <n v="0"/>
    <n v="0"/>
    <n v="0"/>
    <n v="1"/>
    <x v="5"/>
    <x v="2"/>
    <n v="30"/>
    <n v="1"/>
    <n v="700"/>
    <n v="1"/>
  </r>
  <r>
    <n v="7"/>
    <x v="0"/>
    <n v="1"/>
    <n v="5"/>
    <n v="5"/>
    <n v="1"/>
    <n v="4"/>
    <n v="4"/>
    <n v="0"/>
    <n v="0"/>
    <n v="0"/>
    <n v="1"/>
    <n v="4"/>
    <n v="4"/>
    <n v="1"/>
    <n v="3"/>
    <n v="3"/>
    <n v="0"/>
    <n v="0"/>
    <n v="0"/>
    <n v="5"/>
    <n v="3"/>
    <n v="1"/>
    <n v="5"/>
    <n v="4"/>
    <n v="2"/>
    <n v="2"/>
    <n v="4"/>
    <n v="2"/>
    <n v="21"/>
    <x v="0"/>
    <n v="0"/>
    <n v="1"/>
    <n v="0"/>
    <n v="1"/>
    <x v="1"/>
    <n v="3"/>
    <n v="60"/>
    <n v="176"/>
    <n v="2"/>
    <x v="0"/>
    <n v="0"/>
    <n v="1"/>
    <n v="0"/>
    <n v="0"/>
    <s v="keine"/>
    <n v="11"/>
    <x v="2"/>
    <n v="0"/>
    <n v="0"/>
    <n v="1"/>
    <n v="0"/>
    <x v="6"/>
    <x v="4"/>
    <n v="0"/>
    <n v="1"/>
    <n v="600"/>
    <n v="0"/>
  </r>
  <r>
    <n v="8"/>
    <x v="0"/>
    <n v="2"/>
    <n v="4"/>
    <n v="8"/>
    <n v="0"/>
    <n v="0"/>
    <n v="0"/>
    <n v="3"/>
    <n v="5"/>
    <n v="15"/>
    <n v="1"/>
    <n v="3"/>
    <n v="3"/>
    <n v="1"/>
    <n v="5"/>
    <n v="5"/>
    <n v="1"/>
    <n v="2"/>
    <n v="2"/>
    <n v="5"/>
    <n v="5"/>
    <n v="1"/>
    <n v="4"/>
    <n v="3"/>
    <n v="1"/>
    <n v="1"/>
    <n v="1"/>
    <n v="1"/>
    <n v="21"/>
    <x v="0"/>
    <n v="0"/>
    <n v="1"/>
    <n v="0"/>
    <n v="0"/>
    <x v="0"/>
    <n v="1"/>
    <n v="70"/>
    <n v="180"/>
    <n v="2"/>
    <x v="0"/>
    <n v="0"/>
    <n v="1"/>
    <n v="0"/>
    <n v="0"/>
    <s v="keine"/>
    <n v="20"/>
    <x v="1"/>
    <n v="0"/>
    <n v="0"/>
    <n v="0"/>
    <n v="1"/>
    <x v="5"/>
    <x v="2"/>
    <n v="120"/>
    <n v="1"/>
    <n v="450"/>
    <n v="0"/>
  </r>
  <r>
    <n v="9"/>
    <x v="0"/>
    <n v="1"/>
    <n v="3"/>
    <n v="3"/>
    <n v="0"/>
    <n v="0"/>
    <n v="0"/>
    <n v="1"/>
    <n v="5"/>
    <n v="5"/>
    <n v="2"/>
    <n v="5"/>
    <n v="10"/>
    <n v="2"/>
    <n v="5"/>
    <n v="10"/>
    <n v="0"/>
    <n v="0"/>
    <n v="0"/>
    <n v="5"/>
    <n v="4"/>
    <n v="3"/>
    <n v="5"/>
    <n v="4"/>
    <n v="3"/>
    <n v="3"/>
    <n v="3"/>
    <n v="4"/>
    <n v="19"/>
    <x v="2"/>
    <n v="1"/>
    <n v="0"/>
    <n v="0"/>
    <n v="0"/>
    <x v="0"/>
    <n v="0"/>
    <n v="68"/>
    <n v="175"/>
    <n v="1"/>
    <x v="1"/>
    <n v="1"/>
    <n v="0"/>
    <n v="0"/>
    <n v="0"/>
    <s v="keine"/>
    <n v="1"/>
    <x v="0"/>
    <n v="1"/>
    <n v="0"/>
    <n v="0"/>
    <n v="0"/>
    <x v="7"/>
    <x v="5"/>
    <n v="30"/>
    <n v="1"/>
    <n v="300"/>
    <n v="0"/>
  </r>
  <r>
    <n v="10"/>
    <x v="0"/>
    <n v="1"/>
    <n v="2"/>
    <n v="2"/>
    <n v="1"/>
    <n v="1"/>
    <n v="1"/>
    <n v="2"/>
    <n v="5"/>
    <n v="10"/>
    <n v="0"/>
    <n v="0"/>
    <n v="0"/>
    <n v="1"/>
    <n v="2"/>
    <n v="2"/>
    <n v="0"/>
    <n v="0"/>
    <n v="0"/>
    <n v="1"/>
    <n v="4"/>
    <n v="1"/>
    <n v="3"/>
    <n v="4"/>
    <n v="5"/>
    <n v="5"/>
    <n v="3"/>
    <n v="1"/>
    <n v="22"/>
    <x v="1"/>
    <n v="0"/>
    <n v="0"/>
    <n v="1"/>
    <n v="1"/>
    <x v="1"/>
    <n v="1"/>
    <n v="61"/>
    <n v="164"/>
    <n v="1"/>
    <x v="1"/>
    <n v="1"/>
    <n v="0"/>
    <n v="0"/>
    <n v="1"/>
    <s v="Ber.Ausb"/>
    <n v="1"/>
    <x v="0"/>
    <n v="1"/>
    <n v="0"/>
    <n v="0"/>
    <n v="0"/>
    <x v="8"/>
    <x v="1"/>
    <n v="19"/>
    <n v="1"/>
    <n v="450"/>
    <n v="0"/>
  </r>
  <r>
    <n v="11"/>
    <x v="0"/>
    <n v="0.5"/>
    <n v="3"/>
    <n v="1.5"/>
    <n v="0.2"/>
    <n v="1"/>
    <n v="0.2"/>
    <n v="0"/>
    <n v="0"/>
    <n v="0"/>
    <n v="0"/>
    <n v="0"/>
    <n v="0"/>
    <n v="0.2"/>
    <n v="1"/>
    <n v="0.2"/>
    <n v="0.15"/>
    <n v="1"/>
    <n v="0.15"/>
    <n v="1"/>
    <n v="5"/>
    <n v="1"/>
    <n v="1"/>
    <n v="4"/>
    <n v="4"/>
    <n v="5"/>
    <n v="5"/>
    <n v="1"/>
    <n v="23"/>
    <x v="1"/>
    <n v="0"/>
    <n v="0"/>
    <n v="1"/>
    <n v="0"/>
    <x v="0"/>
    <n v="1"/>
    <n v="75"/>
    <n v="185"/>
    <n v="1"/>
    <x v="1"/>
    <n v="1"/>
    <n v="0"/>
    <n v="0"/>
    <n v="0"/>
    <s v="keine"/>
    <n v="2"/>
    <x v="2"/>
    <n v="0"/>
    <n v="0"/>
    <n v="1"/>
    <n v="0"/>
    <x v="9"/>
    <x v="1"/>
    <n v="8"/>
    <n v="1"/>
    <n v="900"/>
    <n v="0"/>
  </r>
  <r>
    <n v="12"/>
    <x v="0"/>
    <n v="0"/>
    <n v="0"/>
    <n v="0"/>
    <n v="0"/>
    <n v="0"/>
    <n v="0"/>
    <n v="0"/>
    <n v="0"/>
    <n v="0"/>
    <n v="0"/>
    <n v="0"/>
    <n v="0"/>
    <n v="1"/>
    <n v="1"/>
    <n v="1"/>
    <n v="0"/>
    <n v="0"/>
    <n v="0"/>
    <n v="5"/>
    <n v="2"/>
    <n v="1"/>
    <n v="4"/>
    <n v="5"/>
    <n v="4"/>
    <n v="3"/>
    <n v="1"/>
    <n v="2"/>
    <n v="19"/>
    <x v="2"/>
    <n v="1"/>
    <n v="0"/>
    <n v="0"/>
    <n v="1"/>
    <x v="1"/>
    <n v="0"/>
    <m/>
    <n v="173"/>
    <n v="1"/>
    <x v="1"/>
    <n v="1"/>
    <n v="0"/>
    <n v="0"/>
    <n v="0"/>
    <s v="keine"/>
    <n v="9"/>
    <x v="3"/>
    <n v="0"/>
    <n v="1"/>
    <n v="0"/>
    <n v="0"/>
    <x v="10"/>
    <x v="3"/>
    <n v="90"/>
    <n v="0"/>
    <n v="600"/>
    <n v="0"/>
  </r>
  <r>
    <n v="13"/>
    <x v="0"/>
    <n v="2"/>
    <n v="5"/>
    <n v="10"/>
    <n v="0"/>
    <n v="0"/>
    <n v="0"/>
    <n v="0"/>
    <n v="0"/>
    <n v="0"/>
    <n v="3"/>
    <n v="4"/>
    <n v="12"/>
    <n v="1"/>
    <n v="5"/>
    <n v="5"/>
    <n v="0"/>
    <n v="0"/>
    <n v="0"/>
    <n v="3"/>
    <n v="2"/>
    <n v="3"/>
    <n v="4"/>
    <n v="3"/>
    <n v="4"/>
    <n v="4"/>
    <n v="4"/>
    <n v="2"/>
    <n v="20"/>
    <x v="0"/>
    <n v="0"/>
    <n v="1"/>
    <n v="0"/>
    <n v="0"/>
    <x v="0"/>
    <n v="0"/>
    <n v="65"/>
    <n v="180"/>
    <n v="1"/>
    <x v="1"/>
    <n v="1"/>
    <n v="0"/>
    <n v="0"/>
    <n v="0"/>
    <s v="keine"/>
    <n v="1"/>
    <x v="0"/>
    <n v="1"/>
    <n v="0"/>
    <n v="0"/>
    <n v="0"/>
    <x v="3"/>
    <x v="2"/>
    <n v="45"/>
    <n v="1"/>
    <n v="450"/>
    <n v="0"/>
  </r>
  <r>
    <n v="14"/>
    <x v="0"/>
    <n v="1"/>
    <n v="4"/>
    <n v="4"/>
    <n v="1"/>
    <n v="1"/>
    <n v="1"/>
    <n v="1"/>
    <n v="1"/>
    <n v="1"/>
    <n v="0"/>
    <n v="0"/>
    <n v="0"/>
    <n v="1"/>
    <n v="4"/>
    <n v="4"/>
    <n v="0"/>
    <n v="0"/>
    <n v="0"/>
    <n v="2"/>
    <n v="3"/>
    <n v="1"/>
    <n v="4"/>
    <n v="3"/>
    <n v="4"/>
    <n v="3"/>
    <n v="4"/>
    <n v="1"/>
    <n v="22"/>
    <x v="1"/>
    <n v="0"/>
    <n v="0"/>
    <n v="1"/>
    <n v="1"/>
    <x v="1"/>
    <n v="3"/>
    <n v="62"/>
    <n v="173"/>
    <n v="1"/>
    <x v="1"/>
    <n v="1"/>
    <n v="0"/>
    <n v="0"/>
    <n v="0"/>
    <s v="keine"/>
    <n v="10"/>
    <x v="2"/>
    <n v="0"/>
    <n v="0"/>
    <n v="1"/>
    <n v="0"/>
    <x v="11"/>
    <x v="1"/>
    <n v="35"/>
    <n v="0"/>
    <n v="500"/>
    <n v="0"/>
  </r>
  <r>
    <n v="15"/>
    <x v="0"/>
    <n v="1"/>
    <n v="2"/>
    <n v="2"/>
    <n v="0"/>
    <n v="0"/>
    <n v="0"/>
    <n v="0"/>
    <n v="0"/>
    <n v="0"/>
    <n v="0"/>
    <n v="0"/>
    <n v="0"/>
    <n v="0"/>
    <n v="0"/>
    <n v="0"/>
    <n v="0"/>
    <n v="0"/>
    <n v="0"/>
    <n v="2"/>
    <n v="5"/>
    <n v="3"/>
    <n v="3"/>
    <n v="4"/>
    <n v="4"/>
    <n v="4"/>
    <n v="4"/>
    <n v="1"/>
    <n v="19"/>
    <x v="2"/>
    <n v="1"/>
    <n v="0"/>
    <n v="0"/>
    <n v="1"/>
    <x v="1"/>
    <n v="0"/>
    <n v="50"/>
    <n v="173"/>
    <n v="1"/>
    <x v="1"/>
    <n v="1"/>
    <n v="0"/>
    <n v="0"/>
    <n v="0"/>
    <s v="keine"/>
    <n v="1"/>
    <x v="0"/>
    <n v="1"/>
    <n v="0"/>
    <n v="0"/>
    <n v="0"/>
    <x v="12"/>
    <x v="1"/>
    <n v="30"/>
    <n v="1"/>
    <n v="900"/>
    <n v="0"/>
  </r>
  <r>
    <n v="16"/>
    <x v="0"/>
    <n v="1"/>
    <n v="5"/>
    <n v="5"/>
    <n v="0"/>
    <n v="0"/>
    <n v="0"/>
    <n v="0"/>
    <n v="0"/>
    <n v="0"/>
    <n v="0"/>
    <n v="0"/>
    <n v="0"/>
    <n v="2"/>
    <n v="10"/>
    <n v="20"/>
    <n v="0"/>
    <n v="0"/>
    <n v="0"/>
    <n v="4"/>
    <n v="2"/>
    <n v="2"/>
    <n v="5"/>
    <n v="3"/>
    <n v="3"/>
    <n v="3"/>
    <n v="1"/>
    <n v="4"/>
    <n v="19"/>
    <x v="2"/>
    <n v="1"/>
    <n v="0"/>
    <n v="0"/>
    <n v="0"/>
    <x v="0"/>
    <n v="0"/>
    <n v="110"/>
    <n v="195"/>
    <n v="1"/>
    <x v="1"/>
    <n v="1"/>
    <n v="0"/>
    <n v="0"/>
    <n v="0"/>
    <s v="keine"/>
    <n v="1"/>
    <x v="0"/>
    <n v="1"/>
    <n v="0"/>
    <n v="0"/>
    <n v="0"/>
    <x v="13"/>
    <x v="1"/>
    <n v="20"/>
    <n v="0"/>
    <n v="400"/>
    <n v="1"/>
  </r>
  <r>
    <n v="17"/>
    <x v="0"/>
    <n v="0"/>
    <n v="0"/>
    <n v="0"/>
    <n v="0"/>
    <n v="0"/>
    <n v="0"/>
    <n v="6"/>
    <n v="7"/>
    <n v="42"/>
    <n v="0"/>
    <n v="0"/>
    <n v="0"/>
    <n v="1"/>
    <n v="7"/>
    <n v="7"/>
    <n v="0"/>
    <n v="0"/>
    <n v="0"/>
    <n v="3"/>
    <n v="2"/>
    <n v="1"/>
    <n v="4"/>
    <n v="3"/>
    <n v="2"/>
    <n v="2"/>
    <n v="3"/>
    <n v="4"/>
    <n v="19"/>
    <x v="2"/>
    <n v="1"/>
    <n v="0"/>
    <n v="0"/>
    <n v="0"/>
    <x v="0"/>
    <n v="0"/>
    <n v="85"/>
    <n v="190"/>
    <n v="1"/>
    <x v="1"/>
    <n v="1"/>
    <n v="0"/>
    <n v="0"/>
    <n v="0"/>
    <s v="keine"/>
    <n v="1"/>
    <x v="0"/>
    <n v="1"/>
    <n v="0"/>
    <n v="0"/>
    <n v="0"/>
    <x v="14"/>
    <x v="1"/>
    <n v="30"/>
    <n v="0"/>
    <n v="650"/>
    <n v="1"/>
  </r>
  <r>
    <n v="18"/>
    <x v="0"/>
    <n v="2"/>
    <n v="5"/>
    <n v="10"/>
    <n v="0"/>
    <n v="0"/>
    <n v="0"/>
    <n v="0"/>
    <n v="0"/>
    <n v="0"/>
    <n v="1"/>
    <n v="2"/>
    <n v="2"/>
    <n v="1"/>
    <n v="5"/>
    <n v="5"/>
    <n v="0"/>
    <n v="0"/>
    <n v="0"/>
    <n v="5"/>
    <n v="5"/>
    <n v="1"/>
    <n v="4"/>
    <n v="4"/>
    <n v="3"/>
    <n v="1"/>
    <n v="2"/>
    <n v="1"/>
    <n v="25"/>
    <x v="1"/>
    <n v="0"/>
    <n v="0"/>
    <n v="1"/>
    <n v="0"/>
    <x v="0"/>
    <n v="3"/>
    <n v="85"/>
    <n v="190"/>
    <n v="1"/>
    <x v="1"/>
    <n v="1"/>
    <n v="0"/>
    <n v="0"/>
    <n v="1"/>
    <s v="Ber.Ausb"/>
    <n v="1"/>
    <x v="0"/>
    <n v="1"/>
    <n v="0"/>
    <n v="0"/>
    <n v="0"/>
    <x v="1"/>
    <x v="1"/>
    <n v="30"/>
    <n v="1"/>
    <n v="0"/>
    <n v="0"/>
  </r>
  <r>
    <n v="19"/>
    <x v="0"/>
    <n v="1"/>
    <n v="3"/>
    <n v="3"/>
    <n v="1"/>
    <n v="7"/>
    <n v="7"/>
    <n v="0"/>
    <n v="2"/>
    <n v="0"/>
    <n v="0"/>
    <n v="0"/>
    <n v="0"/>
    <n v="2"/>
    <n v="5"/>
    <n v="10"/>
    <n v="0"/>
    <n v="0"/>
    <n v="0"/>
    <n v="2"/>
    <n v="3"/>
    <n v="1"/>
    <n v="3"/>
    <n v="1"/>
    <n v="1"/>
    <n v="1"/>
    <n v="1"/>
    <n v="2"/>
    <n v="26"/>
    <x v="1"/>
    <n v="0"/>
    <n v="0"/>
    <n v="1"/>
    <n v="1"/>
    <x v="1"/>
    <n v="0"/>
    <n v="80"/>
    <n v="170"/>
    <n v="3"/>
    <x v="2"/>
    <n v="0"/>
    <n v="0"/>
    <n v="1"/>
    <n v="0"/>
    <s v="keine"/>
    <n v="20"/>
    <x v="1"/>
    <n v="0"/>
    <n v="0"/>
    <n v="0"/>
    <n v="1"/>
    <x v="10"/>
    <x v="3"/>
    <n v="30"/>
    <n v="1"/>
    <n v="600"/>
    <n v="0"/>
  </r>
  <r>
    <n v="20"/>
    <x v="0"/>
    <n v="0"/>
    <n v="0"/>
    <n v="0"/>
    <n v="0"/>
    <n v="0"/>
    <n v="0"/>
    <n v="2"/>
    <n v="4"/>
    <n v="8"/>
    <n v="2"/>
    <n v="5"/>
    <n v="10"/>
    <n v="2"/>
    <n v="5"/>
    <n v="10"/>
    <n v="1"/>
    <n v="1"/>
    <n v="1"/>
    <n v="5"/>
    <n v="5"/>
    <n v="1"/>
    <n v="5"/>
    <n v="5"/>
    <n v="3"/>
    <n v="1"/>
    <n v="1"/>
    <n v="5"/>
    <n v="24"/>
    <x v="1"/>
    <n v="0"/>
    <n v="0"/>
    <n v="1"/>
    <n v="1"/>
    <x v="1"/>
    <n v="2"/>
    <n v="67"/>
    <n v="1.7"/>
    <n v="2"/>
    <x v="0"/>
    <n v="0"/>
    <n v="1"/>
    <n v="0"/>
    <n v="1"/>
    <s v="Ber.Ausb"/>
    <n v="20"/>
    <x v="1"/>
    <n v="0"/>
    <n v="0"/>
    <n v="0"/>
    <n v="1"/>
    <x v="15"/>
    <x v="5"/>
    <n v="54"/>
    <n v="1"/>
    <n v="800"/>
    <n v="0"/>
  </r>
  <r>
    <n v="21"/>
    <x v="0"/>
    <n v="1"/>
    <n v="3"/>
    <n v="3"/>
    <n v="0"/>
    <n v="1"/>
    <n v="0"/>
    <n v="0"/>
    <n v="0"/>
    <n v="0"/>
    <n v="0"/>
    <n v="0"/>
    <n v="0"/>
    <n v="2"/>
    <n v="4"/>
    <n v="8"/>
    <m/>
    <n v="1"/>
    <n v="0"/>
    <n v="3"/>
    <n v="3"/>
    <n v="5"/>
    <n v="2"/>
    <n v="4"/>
    <n v="4"/>
    <n v="4"/>
    <n v="3"/>
    <n v="3"/>
    <n v="19"/>
    <x v="2"/>
    <n v="1"/>
    <n v="0"/>
    <n v="0"/>
    <n v="0"/>
    <x v="0"/>
    <n v="1"/>
    <n v="75"/>
    <n v="193"/>
    <n v="1"/>
    <x v="1"/>
    <n v="1"/>
    <n v="0"/>
    <n v="0"/>
    <n v="0"/>
    <s v="keine"/>
    <n v="1"/>
    <x v="0"/>
    <n v="1"/>
    <n v="0"/>
    <n v="0"/>
    <n v="0"/>
    <x v="0"/>
    <x v="5"/>
    <n v="30"/>
    <n v="0"/>
    <n v="0"/>
    <n v="0"/>
  </r>
  <r>
    <n v="22"/>
    <x v="0"/>
    <n v="0"/>
    <n v="0"/>
    <n v="0"/>
    <n v="0"/>
    <n v="0"/>
    <n v="0"/>
    <n v="0"/>
    <n v="0"/>
    <n v="0"/>
    <n v="0"/>
    <n v="0"/>
    <n v="0"/>
    <n v="0"/>
    <n v="0"/>
    <n v="0"/>
    <n v="0"/>
    <n v="0"/>
    <n v="0"/>
    <n v="3"/>
    <n v="3"/>
    <n v="1"/>
    <n v="3"/>
    <n v="3"/>
    <n v="3"/>
    <n v="3"/>
    <n v="3"/>
    <n v="3"/>
    <n v="23"/>
    <x v="1"/>
    <n v="0"/>
    <n v="0"/>
    <n v="1"/>
    <n v="0"/>
    <x v="0"/>
    <m/>
    <m/>
    <m/>
    <n v="2"/>
    <x v="0"/>
    <n v="0"/>
    <n v="1"/>
    <n v="0"/>
    <n v="0"/>
    <s v="keine"/>
    <m/>
    <x v="4"/>
    <s v="-"/>
    <s v="-"/>
    <s v="-"/>
    <s v="-"/>
    <x v="16"/>
    <x v="4"/>
    <m/>
    <n v="0"/>
    <m/>
    <m/>
  </r>
  <r>
    <n v="23"/>
    <x v="0"/>
    <n v="2"/>
    <n v="4"/>
    <n v="8"/>
    <n v="0"/>
    <n v="0"/>
    <n v="0"/>
    <n v="0"/>
    <n v="0"/>
    <n v="0"/>
    <n v="0"/>
    <n v="0"/>
    <n v="0"/>
    <n v="1"/>
    <n v="3"/>
    <n v="3"/>
    <n v="0"/>
    <n v="0"/>
    <n v="0"/>
    <n v="4"/>
    <n v="5"/>
    <n v="2"/>
    <n v="4"/>
    <n v="2"/>
    <n v="2"/>
    <n v="2"/>
    <n v="2"/>
    <n v="3"/>
    <n v="23"/>
    <x v="1"/>
    <n v="0"/>
    <n v="0"/>
    <n v="1"/>
    <n v="0"/>
    <x v="0"/>
    <n v="0"/>
    <n v="92"/>
    <n v="193"/>
    <n v="1"/>
    <x v="1"/>
    <n v="1"/>
    <n v="0"/>
    <n v="0"/>
    <n v="0"/>
    <s v="keine"/>
    <n v="9"/>
    <x v="3"/>
    <n v="0"/>
    <n v="1"/>
    <n v="0"/>
    <n v="0"/>
    <x v="12"/>
    <x v="1"/>
    <n v="20"/>
    <n v="1"/>
    <n v="1000"/>
    <n v="0"/>
  </r>
  <r>
    <n v="24"/>
    <x v="0"/>
    <n v="3"/>
    <n v="5"/>
    <n v="15"/>
    <n v="0"/>
    <n v="0"/>
    <n v="0"/>
    <n v="0"/>
    <n v="0"/>
    <n v="0"/>
    <n v="1"/>
    <n v="2"/>
    <n v="2"/>
    <n v="1"/>
    <n v="3"/>
    <n v="3"/>
    <n v="0"/>
    <n v="0"/>
    <n v="0"/>
    <n v="4"/>
    <n v="4"/>
    <n v="5"/>
    <n v="5"/>
    <n v="3"/>
    <n v="3"/>
    <n v="2"/>
    <n v="1"/>
    <n v="4"/>
    <n v="22"/>
    <x v="1"/>
    <n v="0"/>
    <n v="0"/>
    <n v="1"/>
    <n v="1"/>
    <x v="1"/>
    <n v="0"/>
    <n v="70"/>
    <n v="173"/>
    <n v="1"/>
    <x v="1"/>
    <n v="1"/>
    <n v="0"/>
    <n v="0"/>
    <n v="0"/>
    <s v="keine"/>
    <n v="9"/>
    <x v="3"/>
    <n v="0"/>
    <n v="1"/>
    <n v="0"/>
    <n v="0"/>
    <x v="17"/>
    <x v="1"/>
    <n v="5"/>
    <n v="0"/>
    <n v="450"/>
    <n v="0"/>
  </r>
  <r>
    <n v="25"/>
    <x v="0"/>
    <n v="0"/>
    <n v="0"/>
    <n v="0"/>
    <n v="1"/>
    <n v="4"/>
    <n v="4"/>
    <n v="7"/>
    <n v="7"/>
    <n v="49"/>
    <n v="1"/>
    <n v="3"/>
    <n v="3"/>
    <n v="1"/>
    <n v="2"/>
    <n v="2"/>
    <n v="0"/>
    <n v="0"/>
    <n v="0"/>
    <n v="3"/>
    <n v="2"/>
    <n v="4"/>
    <n v="5"/>
    <n v="3"/>
    <n v="3"/>
    <n v="3"/>
    <n v="4"/>
    <n v="2"/>
    <n v="19"/>
    <x v="2"/>
    <n v="1"/>
    <n v="0"/>
    <n v="0"/>
    <n v="1"/>
    <x v="1"/>
    <n v="0"/>
    <n v="50"/>
    <n v="162"/>
    <n v="2"/>
    <x v="0"/>
    <n v="0"/>
    <n v="1"/>
    <n v="0"/>
    <n v="0"/>
    <s v="keine"/>
    <n v="9"/>
    <x v="3"/>
    <n v="0"/>
    <n v="1"/>
    <n v="0"/>
    <n v="0"/>
    <x v="18"/>
    <x v="1"/>
    <n v="10"/>
    <n v="0"/>
    <n v="400"/>
    <n v="0"/>
  </r>
  <r>
    <n v="26"/>
    <x v="0"/>
    <n v="0"/>
    <n v="2"/>
    <n v="0"/>
    <n v="0"/>
    <n v="3"/>
    <n v="0"/>
    <m/>
    <m/>
    <n v="0"/>
    <n v="0"/>
    <n v="0"/>
    <n v="0"/>
    <n v="0"/>
    <n v="3"/>
    <n v="0"/>
    <n v="0"/>
    <n v="0"/>
    <n v="0"/>
    <n v="4"/>
    <n v="2"/>
    <n v="1"/>
    <m/>
    <n v="3"/>
    <n v="4"/>
    <n v="4"/>
    <n v="4"/>
    <n v="4"/>
    <n v="23"/>
    <x v="1"/>
    <n v="0"/>
    <n v="0"/>
    <n v="1"/>
    <n v="0"/>
    <x v="0"/>
    <n v="2"/>
    <n v="105"/>
    <n v="185"/>
    <n v="1"/>
    <x v="1"/>
    <n v="1"/>
    <n v="0"/>
    <n v="0"/>
    <n v="0"/>
    <s v="keine"/>
    <n v="20"/>
    <x v="1"/>
    <n v="0"/>
    <n v="0"/>
    <n v="0"/>
    <n v="1"/>
    <x v="17"/>
    <x v="1"/>
    <n v="5"/>
    <m/>
    <n v="1000"/>
    <n v="0"/>
  </r>
  <r>
    <n v="27"/>
    <x v="0"/>
    <n v="1"/>
    <n v="5"/>
    <n v="5"/>
    <n v="0"/>
    <n v="0"/>
    <n v="0"/>
    <n v="3"/>
    <n v="5"/>
    <n v="15"/>
    <n v="4"/>
    <n v="4"/>
    <n v="16"/>
    <n v="3"/>
    <n v="2"/>
    <n v="6"/>
    <n v="0"/>
    <n v="0"/>
    <n v="0"/>
    <n v="4"/>
    <n v="5"/>
    <n v="1"/>
    <n v="5"/>
    <n v="3"/>
    <n v="2"/>
    <n v="2"/>
    <n v="2"/>
    <n v="1"/>
    <n v="19"/>
    <x v="2"/>
    <n v="1"/>
    <n v="0"/>
    <n v="0"/>
    <n v="0"/>
    <x v="0"/>
    <n v="0"/>
    <n v="65"/>
    <n v="1.78"/>
    <n v="2"/>
    <x v="0"/>
    <n v="0"/>
    <n v="1"/>
    <n v="0"/>
    <n v="0"/>
    <s v="keine"/>
    <n v="20"/>
    <x v="1"/>
    <n v="0"/>
    <n v="0"/>
    <n v="0"/>
    <n v="1"/>
    <x v="0"/>
    <x v="5"/>
    <n v="30"/>
    <n v="1"/>
    <n v="600"/>
    <n v="0"/>
  </r>
  <r>
    <n v="28"/>
    <x v="0"/>
    <n v="0"/>
    <n v="1"/>
    <n v="0"/>
    <n v="0"/>
    <n v="1"/>
    <n v="0"/>
    <n v="0"/>
    <n v="2"/>
    <n v="0"/>
    <n v="0"/>
    <n v="1"/>
    <n v="0"/>
    <n v="0"/>
    <n v="3"/>
    <n v="0"/>
    <n v="1"/>
    <n v="3"/>
    <n v="3"/>
    <n v="4"/>
    <n v="5"/>
    <n v="1"/>
    <n v="4"/>
    <n v="5"/>
    <n v="3"/>
    <n v="4"/>
    <n v="4"/>
    <n v="1"/>
    <n v="23"/>
    <x v="1"/>
    <n v="0"/>
    <n v="0"/>
    <n v="1"/>
    <n v="1"/>
    <x v="1"/>
    <n v="0"/>
    <n v="68"/>
    <n v="1.68"/>
    <n v="2"/>
    <x v="0"/>
    <n v="0"/>
    <n v="1"/>
    <n v="0"/>
    <n v="0"/>
    <s v="keine"/>
    <n v="20"/>
    <x v="1"/>
    <n v="0"/>
    <n v="0"/>
    <n v="0"/>
    <n v="1"/>
    <x v="16"/>
    <x v="4"/>
    <n v="7.7"/>
    <n v="0"/>
    <n v="500"/>
    <n v="1"/>
  </r>
  <r>
    <n v="29"/>
    <x v="0"/>
    <n v="1"/>
    <n v="2"/>
    <n v="2"/>
    <n v="0"/>
    <n v="0"/>
    <n v="0"/>
    <n v="1"/>
    <n v="7"/>
    <n v="7"/>
    <n v="1"/>
    <n v="1"/>
    <n v="1"/>
    <n v="1"/>
    <n v="4"/>
    <n v="4"/>
    <n v="0"/>
    <n v="0"/>
    <n v="0"/>
    <n v="2"/>
    <n v="3"/>
    <n v="1"/>
    <n v="4"/>
    <n v="4"/>
    <n v="4"/>
    <n v="4"/>
    <n v="4"/>
    <n v="1"/>
    <n v="19"/>
    <x v="2"/>
    <n v="1"/>
    <n v="0"/>
    <n v="0"/>
    <n v="1"/>
    <x v="1"/>
    <n v="0"/>
    <m/>
    <n v="163"/>
    <n v="1"/>
    <x v="1"/>
    <n v="1"/>
    <n v="0"/>
    <n v="0"/>
    <n v="0"/>
    <s v="keine"/>
    <n v="1"/>
    <x v="0"/>
    <n v="1"/>
    <n v="0"/>
    <n v="0"/>
    <n v="0"/>
    <x v="19"/>
    <x v="1"/>
    <n v="25"/>
    <n v="1"/>
    <m/>
    <n v="0"/>
  </r>
  <r>
    <n v="30"/>
    <x v="0"/>
    <n v="1"/>
    <n v="5"/>
    <n v="5"/>
    <n v="0"/>
    <n v="0"/>
    <n v="0"/>
    <n v="2"/>
    <n v="5"/>
    <n v="10"/>
    <n v="0"/>
    <n v="0"/>
    <n v="0"/>
    <n v="1"/>
    <n v="5"/>
    <n v="5"/>
    <n v="0"/>
    <n v="0"/>
    <n v="0"/>
    <n v="5"/>
    <n v="3"/>
    <n v="1"/>
    <n v="3"/>
    <n v="3"/>
    <n v="5"/>
    <n v="4"/>
    <n v="3"/>
    <n v="1"/>
    <n v="20"/>
    <x v="0"/>
    <n v="0"/>
    <n v="1"/>
    <n v="0"/>
    <n v="1"/>
    <x v="1"/>
    <n v="0"/>
    <n v="55"/>
    <n v="170"/>
    <n v="1"/>
    <x v="1"/>
    <n v="1"/>
    <n v="0"/>
    <n v="0"/>
    <n v="0"/>
    <s v="keine"/>
    <n v="10"/>
    <x v="2"/>
    <n v="0"/>
    <n v="0"/>
    <n v="1"/>
    <n v="0"/>
    <x v="1"/>
    <x v="1"/>
    <n v="15"/>
    <n v="0"/>
    <n v="550"/>
    <n v="0"/>
  </r>
  <r>
    <n v="31"/>
    <x v="0"/>
    <m/>
    <n v="2"/>
    <n v="0"/>
    <m/>
    <n v="2"/>
    <n v="0"/>
    <m/>
    <n v="3"/>
    <n v="0"/>
    <m/>
    <m/>
    <n v="0"/>
    <m/>
    <n v="2"/>
    <n v="0"/>
    <m/>
    <m/>
    <n v="0"/>
    <n v="4"/>
    <n v="3"/>
    <n v="1"/>
    <n v="4"/>
    <n v="4"/>
    <n v="4"/>
    <n v="3"/>
    <n v="4"/>
    <n v="1"/>
    <n v="21"/>
    <x v="0"/>
    <n v="0"/>
    <n v="1"/>
    <n v="0"/>
    <n v="1"/>
    <x v="1"/>
    <n v="1"/>
    <n v="58"/>
    <n v="168"/>
    <n v="1"/>
    <x v="1"/>
    <n v="1"/>
    <n v="0"/>
    <n v="0"/>
    <n v="0"/>
    <s v="keine"/>
    <n v="9"/>
    <x v="3"/>
    <n v="0"/>
    <n v="1"/>
    <n v="0"/>
    <n v="0"/>
    <x v="10"/>
    <x v="3"/>
    <n v="180"/>
    <n v="0"/>
    <m/>
    <n v="0"/>
  </r>
  <r>
    <n v="32"/>
    <x v="0"/>
    <n v="0"/>
    <n v="0"/>
    <n v="0"/>
    <n v="1"/>
    <n v="3"/>
    <n v="3"/>
    <n v="0"/>
    <n v="0"/>
    <n v="0"/>
    <n v="1"/>
    <n v="2"/>
    <n v="2"/>
    <n v="1"/>
    <n v="3"/>
    <n v="3"/>
    <n v="1"/>
    <n v="1"/>
    <n v="1"/>
    <n v="2"/>
    <n v="4"/>
    <n v="3"/>
    <n v="4"/>
    <n v="4"/>
    <n v="4"/>
    <n v="4"/>
    <n v="2"/>
    <n v="4"/>
    <n v="19"/>
    <x v="2"/>
    <n v="1"/>
    <n v="0"/>
    <n v="0"/>
    <n v="0"/>
    <x v="0"/>
    <n v="0"/>
    <n v="87"/>
    <n v="184"/>
    <n v="1"/>
    <x v="1"/>
    <n v="1"/>
    <n v="0"/>
    <n v="0"/>
    <n v="0"/>
    <s v="keine"/>
    <n v="9"/>
    <x v="3"/>
    <n v="0"/>
    <n v="1"/>
    <n v="0"/>
    <n v="0"/>
    <x v="7"/>
    <x v="5"/>
    <n v="30"/>
    <n v="0"/>
    <n v="200"/>
    <n v="0"/>
  </r>
  <r>
    <n v="33"/>
    <x v="0"/>
    <n v="0"/>
    <n v="2"/>
    <n v="0"/>
    <n v="0"/>
    <n v="2"/>
    <n v="0"/>
    <n v="2"/>
    <n v="10"/>
    <n v="20"/>
    <n v="0"/>
    <n v="0"/>
    <n v="0"/>
    <n v="1"/>
    <n v="5"/>
    <n v="5"/>
    <n v="0"/>
    <n v="1"/>
    <n v="0"/>
    <n v="4"/>
    <n v="2"/>
    <n v="3"/>
    <n v="4"/>
    <n v="5"/>
    <n v="5"/>
    <n v="5"/>
    <n v="5"/>
    <n v="3"/>
    <n v="21"/>
    <x v="0"/>
    <n v="0"/>
    <n v="1"/>
    <n v="0"/>
    <n v="0"/>
    <x v="0"/>
    <n v="0"/>
    <n v="70"/>
    <n v="190"/>
    <n v="1"/>
    <x v="1"/>
    <n v="1"/>
    <n v="0"/>
    <n v="0"/>
    <n v="0"/>
    <s v="keine"/>
    <n v="9"/>
    <x v="3"/>
    <n v="0"/>
    <n v="1"/>
    <n v="0"/>
    <n v="0"/>
    <x v="20"/>
    <x v="3"/>
    <n v="60"/>
    <n v="0"/>
    <n v="550"/>
    <n v="0"/>
  </r>
  <r>
    <n v="34"/>
    <x v="0"/>
    <n v="2"/>
    <n v="5"/>
    <n v="10"/>
    <n v="0"/>
    <n v="0"/>
    <n v="0"/>
    <n v="1"/>
    <n v="5"/>
    <n v="5"/>
    <n v="0"/>
    <n v="0"/>
    <n v="0"/>
    <n v="2"/>
    <n v="5"/>
    <n v="10"/>
    <n v="0"/>
    <n v="0"/>
    <n v="0"/>
    <n v="5"/>
    <n v="5"/>
    <n v="1"/>
    <n v="1"/>
    <n v="5"/>
    <n v="5"/>
    <n v="5"/>
    <n v="5"/>
    <n v="1"/>
    <n v="24"/>
    <x v="1"/>
    <n v="0"/>
    <n v="0"/>
    <n v="1"/>
    <n v="0"/>
    <x v="0"/>
    <n v="4"/>
    <n v="75"/>
    <n v="188"/>
    <n v="2"/>
    <x v="0"/>
    <n v="0"/>
    <n v="1"/>
    <n v="0"/>
    <n v="1"/>
    <s v="Ber.Ausb"/>
    <n v="9"/>
    <x v="3"/>
    <n v="0"/>
    <n v="1"/>
    <n v="0"/>
    <n v="0"/>
    <x v="21"/>
    <x v="1"/>
    <n v="10"/>
    <n v="1"/>
    <n v="450"/>
    <n v="0"/>
  </r>
  <r>
    <n v="35"/>
    <x v="0"/>
    <n v="3"/>
    <n v="4"/>
    <n v="12"/>
    <n v="0"/>
    <n v="0"/>
    <n v="0"/>
    <n v="1"/>
    <n v="5"/>
    <n v="5"/>
    <n v="0"/>
    <n v="1"/>
    <n v="0"/>
    <n v="1"/>
    <n v="3"/>
    <n v="3"/>
    <n v="0"/>
    <n v="0"/>
    <n v="0"/>
    <n v="2"/>
    <n v="4"/>
    <n v="2"/>
    <n v="4"/>
    <n v="3"/>
    <n v="4"/>
    <n v="3"/>
    <n v="1"/>
    <n v="5"/>
    <n v="23"/>
    <x v="1"/>
    <n v="0"/>
    <n v="0"/>
    <n v="1"/>
    <n v="0"/>
    <x v="0"/>
    <n v="0"/>
    <n v="95"/>
    <n v="200"/>
    <n v="1"/>
    <x v="1"/>
    <n v="1"/>
    <n v="0"/>
    <n v="0"/>
    <n v="0"/>
    <s v="keine"/>
    <n v="1"/>
    <x v="0"/>
    <n v="1"/>
    <n v="0"/>
    <n v="0"/>
    <n v="0"/>
    <x v="21"/>
    <x v="1"/>
    <n v="5"/>
    <n v="1"/>
    <n v="500"/>
    <n v="0"/>
  </r>
  <r>
    <n v="36"/>
    <x v="0"/>
    <n v="1"/>
    <n v="2"/>
    <n v="2"/>
    <n v="1"/>
    <n v="3"/>
    <n v="3"/>
    <n v="0"/>
    <n v="0"/>
    <n v="0"/>
    <n v="1"/>
    <n v="1"/>
    <n v="1"/>
    <n v="1"/>
    <n v="3"/>
    <n v="3"/>
    <n v="0"/>
    <n v="0"/>
    <n v="0"/>
    <n v="2"/>
    <n v="2"/>
    <n v="1"/>
    <n v="3"/>
    <n v="4"/>
    <n v="3"/>
    <n v="3"/>
    <n v="2"/>
    <n v="2"/>
    <n v="20"/>
    <x v="0"/>
    <n v="0"/>
    <n v="1"/>
    <n v="0"/>
    <n v="0"/>
    <x v="0"/>
    <n v="2"/>
    <n v="75"/>
    <n v="188"/>
    <n v="2"/>
    <x v="0"/>
    <n v="0"/>
    <n v="1"/>
    <n v="0"/>
    <n v="0"/>
    <s v="keine"/>
    <n v="9"/>
    <x v="3"/>
    <n v="0"/>
    <n v="1"/>
    <n v="0"/>
    <n v="0"/>
    <x v="2"/>
    <x v="1"/>
    <n v="17"/>
    <n v="1"/>
    <n v="4500"/>
    <n v="0"/>
  </r>
  <r>
    <n v="37"/>
    <x v="0"/>
    <n v="2"/>
    <n v="4"/>
    <n v="8"/>
    <n v="0"/>
    <n v="0"/>
    <n v="0"/>
    <n v="1"/>
    <n v="4"/>
    <n v="4"/>
    <n v="0"/>
    <n v="0"/>
    <n v="0"/>
    <n v="1"/>
    <n v="4"/>
    <n v="4"/>
    <n v="0"/>
    <n v="0"/>
    <n v="0"/>
    <n v="2"/>
    <n v="5"/>
    <n v="1"/>
    <n v="3"/>
    <n v="1"/>
    <n v="1"/>
    <n v="1"/>
    <n v="4"/>
    <n v="1"/>
    <n v="19"/>
    <x v="2"/>
    <n v="1"/>
    <n v="0"/>
    <n v="0"/>
    <n v="0"/>
    <x v="0"/>
    <n v="2"/>
    <n v="75"/>
    <n v="190"/>
    <n v="1"/>
    <x v="1"/>
    <n v="1"/>
    <n v="0"/>
    <n v="0"/>
    <n v="0"/>
    <s v="keine"/>
    <n v="9"/>
    <x v="3"/>
    <n v="0"/>
    <n v="1"/>
    <n v="0"/>
    <n v="0"/>
    <x v="21"/>
    <x v="1"/>
    <n v="10"/>
    <n v="1"/>
    <n v="2000"/>
    <n v="0"/>
  </r>
  <r>
    <n v="38"/>
    <x v="0"/>
    <n v="0"/>
    <n v="0"/>
    <n v="0"/>
    <n v="0"/>
    <n v="0"/>
    <n v="0"/>
    <n v="3"/>
    <n v="6"/>
    <n v="18"/>
    <n v="2"/>
    <n v="3"/>
    <n v="6"/>
    <n v="1"/>
    <n v="4"/>
    <n v="4"/>
    <n v="1"/>
    <n v="2"/>
    <n v="2"/>
    <n v="3"/>
    <n v="5"/>
    <n v="4"/>
    <n v="5"/>
    <n v="2"/>
    <n v="2"/>
    <n v="3"/>
    <n v="1"/>
    <n v="1"/>
    <n v="19"/>
    <x v="2"/>
    <n v="1"/>
    <n v="0"/>
    <n v="0"/>
    <n v="0"/>
    <x v="0"/>
    <n v="0"/>
    <n v="73"/>
    <n v="177"/>
    <n v="2"/>
    <x v="0"/>
    <n v="0"/>
    <n v="1"/>
    <n v="0"/>
    <n v="0"/>
    <s v="keine"/>
    <n v="1"/>
    <x v="0"/>
    <n v="1"/>
    <n v="0"/>
    <n v="0"/>
    <n v="0"/>
    <x v="22"/>
    <x v="1"/>
    <n v="20"/>
    <n v="1"/>
    <n v="800"/>
    <n v="1"/>
  </r>
  <r>
    <n v="39"/>
    <x v="0"/>
    <n v="0"/>
    <n v="0"/>
    <n v="0"/>
    <n v="1"/>
    <n v="4"/>
    <n v="4"/>
    <n v="2"/>
    <n v="5"/>
    <n v="10"/>
    <n v="1"/>
    <n v="5"/>
    <n v="5"/>
    <n v="1"/>
    <n v="4"/>
    <n v="4"/>
    <n v="0"/>
    <n v="0"/>
    <n v="0"/>
    <n v="3"/>
    <n v="3"/>
    <n v="1"/>
    <n v="5"/>
    <n v="3"/>
    <n v="1"/>
    <n v="1"/>
    <n v="1"/>
    <n v="1"/>
    <n v="19"/>
    <x v="2"/>
    <n v="1"/>
    <n v="0"/>
    <n v="0"/>
    <n v="0"/>
    <x v="0"/>
    <n v="0"/>
    <m/>
    <n v="1.74"/>
    <n v="1"/>
    <x v="1"/>
    <n v="1"/>
    <n v="0"/>
    <n v="0"/>
    <n v="0"/>
    <s v="keine"/>
    <m/>
    <x v="4"/>
    <s v="-"/>
    <s v="-"/>
    <s v="-"/>
    <s v="-"/>
    <x v="16"/>
    <x v="4"/>
    <n v="30"/>
    <n v="1"/>
    <n v="0"/>
    <n v="1"/>
  </r>
  <r>
    <n v="40"/>
    <x v="0"/>
    <n v="1"/>
    <n v="5"/>
    <n v="5"/>
    <n v="0"/>
    <n v="0"/>
    <n v="0"/>
    <n v="0"/>
    <n v="0"/>
    <n v="0"/>
    <n v="1"/>
    <n v="5"/>
    <n v="5"/>
    <n v="0"/>
    <n v="0"/>
    <n v="0"/>
    <n v="0"/>
    <n v="0"/>
    <n v="0"/>
    <n v="4"/>
    <n v="3"/>
    <n v="1"/>
    <n v="5"/>
    <n v="1"/>
    <n v="1"/>
    <n v="1"/>
    <n v="1"/>
    <n v="1"/>
    <n v="18"/>
    <x v="2"/>
    <n v="1"/>
    <n v="0"/>
    <n v="0"/>
    <n v="0"/>
    <x v="0"/>
    <n v="0"/>
    <n v="70"/>
    <n v="178"/>
    <n v="1"/>
    <x v="1"/>
    <n v="1"/>
    <n v="0"/>
    <n v="0"/>
    <n v="0"/>
    <s v="keine"/>
    <n v="1"/>
    <x v="0"/>
    <n v="1"/>
    <n v="0"/>
    <n v="0"/>
    <n v="0"/>
    <x v="12"/>
    <x v="1"/>
    <n v="25"/>
    <n v="1"/>
    <n v="450"/>
    <n v="1"/>
  </r>
  <r>
    <n v="41"/>
    <x v="0"/>
    <n v="2"/>
    <n v="5"/>
    <n v="10"/>
    <n v="0"/>
    <n v="0"/>
    <n v="0"/>
    <n v="5"/>
    <n v="7"/>
    <n v="35"/>
    <n v="0"/>
    <n v="1"/>
    <n v="0"/>
    <n v="1"/>
    <n v="4"/>
    <n v="4"/>
    <n v="0"/>
    <n v="0"/>
    <n v="0"/>
    <n v="5"/>
    <n v="4"/>
    <n v="1"/>
    <n v="4"/>
    <n v="3"/>
    <n v="3"/>
    <n v="4"/>
    <n v="1"/>
    <n v="2"/>
    <n v="21"/>
    <x v="0"/>
    <n v="0"/>
    <n v="1"/>
    <n v="0"/>
    <n v="0"/>
    <x v="0"/>
    <n v="1"/>
    <n v="72"/>
    <n v="171"/>
    <n v="1"/>
    <x v="1"/>
    <n v="1"/>
    <n v="0"/>
    <n v="0"/>
    <n v="0"/>
    <s v="keine"/>
    <n v="1"/>
    <x v="0"/>
    <n v="1"/>
    <n v="0"/>
    <n v="0"/>
    <n v="0"/>
    <x v="12"/>
    <x v="1"/>
    <n v="15"/>
    <n v="1"/>
    <n v="600"/>
    <n v="0"/>
  </r>
  <r>
    <n v="1"/>
    <x v="1"/>
    <n v="0"/>
    <n v="0"/>
    <n v="0"/>
    <n v="0"/>
    <n v="0"/>
    <n v="0"/>
    <n v="1"/>
    <n v="2"/>
    <n v="2"/>
    <n v="0"/>
    <n v="0"/>
    <n v="0"/>
    <n v="1"/>
    <n v="3"/>
    <n v="3"/>
    <n v="0"/>
    <n v="0"/>
    <n v="0"/>
    <n v="1"/>
    <n v="5"/>
    <n v="2"/>
    <n v="5"/>
    <n v="4"/>
    <n v="4"/>
    <n v="4"/>
    <n v="3"/>
    <n v="3"/>
    <n v="19"/>
    <x v="2"/>
    <n v="1"/>
    <n v="0"/>
    <n v="0"/>
    <n v="1"/>
    <x v="1"/>
    <n v="0"/>
    <m/>
    <n v="170"/>
    <n v="1"/>
    <x v="1"/>
    <n v="1"/>
    <n v="0"/>
    <n v="0"/>
    <n v="0"/>
    <s v="keine"/>
    <n v="20"/>
    <x v="1"/>
    <n v="0"/>
    <n v="0"/>
    <n v="0"/>
    <n v="1"/>
    <x v="16"/>
    <x v="4"/>
    <n v="25"/>
    <n v="0"/>
    <m/>
    <n v="0"/>
  </r>
  <r>
    <n v="2"/>
    <x v="1"/>
    <n v="0"/>
    <n v="0"/>
    <n v="0"/>
    <n v="0"/>
    <n v="0"/>
    <n v="0"/>
    <n v="6"/>
    <n v="5"/>
    <n v="30"/>
    <n v="1"/>
    <n v="2"/>
    <n v="2"/>
    <n v="1"/>
    <n v="4"/>
    <n v="4"/>
    <n v="1"/>
    <n v="0"/>
    <n v="0"/>
    <n v="3"/>
    <n v="3"/>
    <n v="1"/>
    <n v="5"/>
    <n v="4"/>
    <n v="4"/>
    <n v="4"/>
    <n v="1"/>
    <m/>
    <m/>
    <x v="3"/>
    <s v="-"/>
    <s v="-"/>
    <s v="-"/>
    <n v="1"/>
    <x v="1"/>
    <m/>
    <m/>
    <n v="172"/>
    <n v="1"/>
    <x v="1"/>
    <n v="1"/>
    <n v="0"/>
    <n v="0"/>
    <n v="0"/>
    <s v="keine"/>
    <m/>
    <x v="4"/>
    <s v="-"/>
    <s v="-"/>
    <s v="-"/>
    <s v="-"/>
    <x v="23"/>
    <x v="1"/>
    <n v="20"/>
    <n v="1"/>
    <m/>
    <n v="0"/>
  </r>
  <r>
    <n v="3"/>
    <x v="1"/>
    <n v="0"/>
    <n v="0"/>
    <n v="0"/>
    <n v="0"/>
    <n v="0"/>
    <n v="0"/>
    <n v="0"/>
    <n v="0"/>
    <n v="0"/>
    <n v="0"/>
    <n v="0"/>
    <n v="0"/>
    <n v="2"/>
    <n v="1.5"/>
    <n v="3"/>
    <n v="0"/>
    <n v="0"/>
    <n v="0"/>
    <n v="1"/>
    <n v="3"/>
    <n v="1"/>
    <n v="5"/>
    <n v="5"/>
    <n v="5"/>
    <n v="2"/>
    <n v="4"/>
    <n v="5"/>
    <n v="20"/>
    <x v="0"/>
    <n v="0"/>
    <n v="1"/>
    <n v="0"/>
    <n v="1"/>
    <x v="1"/>
    <n v="3"/>
    <n v="57"/>
    <n v="167"/>
    <n v="2"/>
    <x v="0"/>
    <n v="0"/>
    <n v="1"/>
    <n v="0"/>
    <n v="1"/>
    <s v="Ber.Ausb"/>
    <n v="9"/>
    <x v="3"/>
    <n v="0"/>
    <n v="1"/>
    <n v="0"/>
    <n v="0"/>
    <x v="1"/>
    <x v="1"/>
    <n v="30"/>
    <n v="0"/>
    <m/>
    <n v="0"/>
  </r>
  <r>
    <n v="4"/>
    <x v="1"/>
    <n v="0"/>
    <n v="0"/>
    <n v="0"/>
    <n v="0"/>
    <n v="0"/>
    <n v="0"/>
    <n v="0"/>
    <n v="0"/>
    <n v="0"/>
    <n v="0"/>
    <n v="0"/>
    <n v="0"/>
    <n v="0"/>
    <n v="0"/>
    <n v="0"/>
    <n v="0"/>
    <n v="0"/>
    <n v="0"/>
    <n v="1"/>
    <n v="5"/>
    <n v="4"/>
    <n v="4"/>
    <n v="5"/>
    <n v="5"/>
    <n v="5"/>
    <n v="5"/>
    <n v="1"/>
    <n v="24"/>
    <x v="1"/>
    <n v="0"/>
    <n v="0"/>
    <n v="1"/>
    <n v="1"/>
    <x v="1"/>
    <n v="0"/>
    <m/>
    <n v="177"/>
    <n v="1"/>
    <x v="1"/>
    <n v="1"/>
    <n v="0"/>
    <n v="0"/>
    <n v="0"/>
    <s v="keine"/>
    <m/>
    <x v="4"/>
    <s v="-"/>
    <s v="-"/>
    <s v="-"/>
    <s v="-"/>
    <x v="17"/>
    <x v="1"/>
    <n v="15"/>
    <n v="0"/>
    <m/>
    <n v="0"/>
  </r>
  <r>
    <n v="5"/>
    <x v="1"/>
    <n v="0"/>
    <n v="0"/>
    <n v="0"/>
    <n v="0"/>
    <n v="0"/>
    <n v="0"/>
    <n v="0"/>
    <n v="0"/>
    <n v="0"/>
    <n v="0"/>
    <n v="0"/>
    <n v="0"/>
    <n v="1"/>
    <n v="2"/>
    <n v="2"/>
    <n v="0"/>
    <n v="0"/>
    <n v="0"/>
    <n v="1"/>
    <n v="1"/>
    <n v="1"/>
    <n v="4"/>
    <n v="4"/>
    <n v="4"/>
    <n v="4"/>
    <n v="5"/>
    <n v="1"/>
    <m/>
    <x v="3"/>
    <s v="-"/>
    <s v="-"/>
    <s v="-"/>
    <n v="1"/>
    <x v="1"/>
    <n v="1"/>
    <m/>
    <m/>
    <n v="2"/>
    <x v="0"/>
    <n v="0"/>
    <n v="1"/>
    <n v="0"/>
    <n v="1"/>
    <s v="Ber.Ausb"/>
    <n v="1"/>
    <x v="0"/>
    <n v="1"/>
    <n v="0"/>
    <n v="0"/>
    <n v="0"/>
    <x v="16"/>
    <x v="4"/>
    <m/>
    <n v="1"/>
    <m/>
    <n v="0"/>
  </r>
  <r>
    <n v="6"/>
    <x v="1"/>
    <n v="0"/>
    <n v="0"/>
    <n v="0"/>
    <n v="0"/>
    <n v="0"/>
    <n v="0"/>
    <n v="0"/>
    <n v="0"/>
    <n v="0"/>
    <n v="0"/>
    <n v="0"/>
    <n v="0"/>
    <n v="0"/>
    <n v="0"/>
    <n v="0"/>
    <n v="0"/>
    <n v="0"/>
    <n v="0"/>
    <n v="1"/>
    <n v="1"/>
    <n v="1"/>
    <n v="2"/>
    <n v="4"/>
    <n v="4"/>
    <n v="4"/>
    <n v="5"/>
    <n v="1"/>
    <n v="20"/>
    <x v="0"/>
    <n v="0"/>
    <n v="1"/>
    <n v="0"/>
    <n v="1"/>
    <x v="1"/>
    <n v="1"/>
    <n v="60"/>
    <n v="169"/>
    <n v="1"/>
    <x v="1"/>
    <n v="1"/>
    <n v="0"/>
    <n v="0"/>
    <n v="0"/>
    <s v="keine"/>
    <n v="1"/>
    <x v="0"/>
    <n v="1"/>
    <n v="0"/>
    <n v="0"/>
    <n v="0"/>
    <x v="23"/>
    <x v="1"/>
    <n v="11"/>
    <n v="1"/>
    <m/>
    <n v="0"/>
  </r>
  <r>
    <n v="7"/>
    <x v="1"/>
    <n v="0"/>
    <n v="0"/>
    <n v="0"/>
    <n v="0"/>
    <n v="0"/>
    <n v="0"/>
    <n v="0"/>
    <n v="0"/>
    <n v="0"/>
    <n v="0"/>
    <n v="0"/>
    <n v="0"/>
    <n v="0"/>
    <n v="0"/>
    <n v="0"/>
    <n v="0"/>
    <n v="0"/>
    <n v="0"/>
    <n v="1"/>
    <n v="1"/>
    <n v="1"/>
    <n v="1"/>
    <n v="1"/>
    <n v="1"/>
    <n v="1"/>
    <n v="1"/>
    <n v="1"/>
    <n v="24"/>
    <x v="1"/>
    <n v="0"/>
    <n v="0"/>
    <n v="1"/>
    <n v="0"/>
    <x v="0"/>
    <n v="6"/>
    <n v="90"/>
    <n v="188"/>
    <n v="1"/>
    <x v="1"/>
    <n v="1"/>
    <n v="0"/>
    <n v="0"/>
    <n v="1"/>
    <s v="Ber.Ausb"/>
    <n v="1"/>
    <x v="0"/>
    <n v="1"/>
    <n v="0"/>
    <n v="0"/>
    <n v="0"/>
    <x v="16"/>
    <x v="4"/>
    <n v="20"/>
    <n v="0"/>
    <m/>
    <n v="0"/>
  </r>
  <r>
    <n v="8"/>
    <x v="1"/>
    <n v="0"/>
    <n v="0"/>
    <n v="0"/>
    <n v="0"/>
    <n v="0"/>
    <n v="0"/>
    <n v="0"/>
    <n v="3"/>
    <n v="0"/>
    <n v="1"/>
    <n v="4"/>
    <n v="4"/>
    <n v="1"/>
    <n v="5"/>
    <n v="5"/>
    <n v="0"/>
    <n v="0"/>
    <n v="0"/>
    <n v="2"/>
    <n v="5"/>
    <n v="3"/>
    <n v="5"/>
    <n v="1"/>
    <n v="1"/>
    <n v="3"/>
    <n v="1"/>
    <n v="1"/>
    <n v="22"/>
    <x v="1"/>
    <n v="0"/>
    <n v="0"/>
    <n v="1"/>
    <n v="0"/>
    <x v="0"/>
    <n v="2"/>
    <n v="95"/>
    <n v="195"/>
    <n v="2"/>
    <x v="0"/>
    <n v="0"/>
    <n v="1"/>
    <n v="0"/>
    <n v="0"/>
    <s v="keine"/>
    <n v="1"/>
    <x v="0"/>
    <n v="1"/>
    <n v="0"/>
    <n v="0"/>
    <n v="0"/>
    <x v="0"/>
    <x v="5"/>
    <n v="30"/>
    <n v="1"/>
    <m/>
    <n v="1"/>
  </r>
  <r>
    <n v="9"/>
    <x v="1"/>
    <n v="0"/>
    <n v="0"/>
    <n v="0"/>
    <n v="0"/>
    <n v="0"/>
    <n v="0"/>
    <n v="0"/>
    <n v="0"/>
    <n v="0"/>
    <n v="1"/>
    <n v="5"/>
    <n v="5"/>
    <n v="1"/>
    <n v="5"/>
    <n v="5"/>
    <n v="0"/>
    <n v="0"/>
    <n v="0"/>
    <n v="4"/>
    <n v="3"/>
    <n v="1"/>
    <n v="4"/>
    <n v="1"/>
    <n v="1"/>
    <n v="1"/>
    <n v="1"/>
    <n v="3"/>
    <n v="21"/>
    <x v="0"/>
    <n v="0"/>
    <n v="1"/>
    <n v="0"/>
    <n v="0"/>
    <x v="0"/>
    <n v="0"/>
    <n v="98"/>
    <n v="175"/>
    <n v="1"/>
    <x v="1"/>
    <n v="1"/>
    <n v="0"/>
    <n v="0"/>
    <n v="1"/>
    <s v="Ber.Ausb"/>
    <n v="1"/>
    <x v="0"/>
    <n v="1"/>
    <n v="0"/>
    <n v="0"/>
    <n v="0"/>
    <x v="7"/>
    <x v="5"/>
    <n v="47"/>
    <n v="1"/>
    <m/>
    <n v="1"/>
  </r>
  <r>
    <n v="10"/>
    <x v="1"/>
    <n v="2"/>
    <n v="4"/>
    <n v="8"/>
    <n v="0"/>
    <n v="0"/>
    <n v="0"/>
    <n v="0"/>
    <n v="0"/>
    <n v="0"/>
    <n v="0"/>
    <n v="0"/>
    <n v="0"/>
    <n v="1"/>
    <n v="2.5"/>
    <n v="2.5"/>
    <n v="0"/>
    <n v="0"/>
    <n v="0"/>
    <n v="5"/>
    <n v="1"/>
    <n v="1"/>
    <n v="5"/>
    <n v="2"/>
    <n v="2"/>
    <n v="2"/>
    <n v="2"/>
    <n v="1"/>
    <n v="34"/>
    <x v="1"/>
    <n v="0"/>
    <n v="0"/>
    <n v="1"/>
    <n v="0"/>
    <x v="0"/>
    <n v="7"/>
    <n v="90"/>
    <n v="187"/>
    <n v="2"/>
    <x v="0"/>
    <n v="0"/>
    <n v="1"/>
    <n v="0"/>
    <n v="1"/>
    <s v="Ber.Ausb"/>
    <n v="1"/>
    <x v="0"/>
    <n v="1"/>
    <n v="0"/>
    <n v="0"/>
    <n v="0"/>
    <x v="2"/>
    <x v="1"/>
    <n v="30"/>
    <n v="1"/>
    <m/>
    <n v="1"/>
  </r>
  <r>
    <n v="11"/>
    <x v="1"/>
    <n v="4"/>
    <n v="0"/>
    <n v="0"/>
    <n v="0"/>
    <n v="0"/>
    <n v="0"/>
    <n v="3"/>
    <n v="0"/>
    <n v="0"/>
    <n v="0"/>
    <n v="0"/>
    <n v="0"/>
    <n v="0"/>
    <n v="0"/>
    <n v="0"/>
    <n v="0"/>
    <n v="0"/>
    <n v="0"/>
    <n v="1"/>
    <n v="3"/>
    <n v="1"/>
    <n v="1"/>
    <n v="1"/>
    <n v="1"/>
    <n v="3"/>
    <n v="3"/>
    <n v="3"/>
    <n v="27"/>
    <x v="1"/>
    <n v="0"/>
    <n v="0"/>
    <n v="1"/>
    <m/>
    <x v="2"/>
    <n v="4"/>
    <n v="75"/>
    <n v="180"/>
    <n v="1"/>
    <x v="1"/>
    <n v="1"/>
    <n v="0"/>
    <n v="0"/>
    <m/>
    <s v="-"/>
    <n v="20"/>
    <x v="1"/>
    <n v="0"/>
    <n v="0"/>
    <n v="0"/>
    <n v="1"/>
    <x v="12"/>
    <x v="1"/>
    <n v="30"/>
    <n v="0"/>
    <m/>
    <n v="1"/>
  </r>
  <r>
    <n v="12"/>
    <x v="1"/>
    <n v="0"/>
    <n v="0"/>
    <n v="0"/>
    <n v="0"/>
    <n v="0"/>
    <n v="0"/>
    <n v="0"/>
    <n v="0"/>
    <n v="0"/>
    <n v="0"/>
    <n v="0"/>
    <n v="0"/>
    <n v="0"/>
    <n v="0"/>
    <n v="0"/>
    <n v="0"/>
    <n v="0"/>
    <n v="0"/>
    <n v="3"/>
    <n v="4"/>
    <n v="1"/>
    <n v="5"/>
    <n v="5"/>
    <n v="4"/>
    <n v="4"/>
    <n v="4"/>
    <n v="1"/>
    <n v="22"/>
    <x v="1"/>
    <n v="0"/>
    <n v="0"/>
    <n v="1"/>
    <n v="0"/>
    <x v="0"/>
    <n v="0"/>
    <n v="49"/>
    <n v="176"/>
    <n v="1"/>
    <x v="1"/>
    <n v="1"/>
    <n v="0"/>
    <n v="0"/>
    <n v="0"/>
    <s v="keine"/>
    <n v="1"/>
    <x v="0"/>
    <n v="1"/>
    <n v="0"/>
    <n v="0"/>
    <n v="0"/>
    <x v="17"/>
    <x v="1"/>
    <n v="18"/>
    <n v="1"/>
    <m/>
    <n v="1"/>
  </r>
  <r>
    <n v="13"/>
    <x v="1"/>
    <n v="1"/>
    <n v="3"/>
    <n v="3"/>
    <n v="1"/>
    <n v="5"/>
    <n v="5"/>
    <n v="0"/>
    <n v="0"/>
    <n v="0"/>
    <n v="0"/>
    <n v="0"/>
    <n v="0"/>
    <n v="1"/>
    <n v="5"/>
    <n v="5"/>
    <m/>
    <n v="2"/>
    <n v="0"/>
    <n v="5"/>
    <n v="5"/>
    <n v="1"/>
    <n v="5"/>
    <n v="5"/>
    <n v="2"/>
    <n v="2"/>
    <n v="5"/>
    <n v="1"/>
    <n v="19"/>
    <x v="2"/>
    <n v="1"/>
    <n v="0"/>
    <n v="0"/>
    <n v="1"/>
    <x v="1"/>
    <n v="0"/>
    <m/>
    <m/>
    <n v="1"/>
    <x v="1"/>
    <n v="1"/>
    <n v="0"/>
    <n v="0"/>
    <n v="0"/>
    <s v="keine"/>
    <n v="1"/>
    <x v="0"/>
    <n v="1"/>
    <n v="0"/>
    <n v="0"/>
    <n v="0"/>
    <x v="7"/>
    <x v="5"/>
    <n v="30"/>
    <n v="0"/>
    <m/>
    <n v="0"/>
  </r>
  <r>
    <n v="14"/>
    <x v="1"/>
    <n v="1"/>
    <n v="5"/>
    <n v="5"/>
    <n v="1"/>
    <n v="2"/>
    <n v="2"/>
    <n v="0"/>
    <n v="0"/>
    <n v="0"/>
    <n v="0"/>
    <n v="0"/>
    <n v="0"/>
    <n v="2"/>
    <n v="3"/>
    <n v="6"/>
    <n v="0"/>
    <n v="0"/>
    <n v="0"/>
    <n v="2"/>
    <n v="4"/>
    <n v="1"/>
    <n v="5"/>
    <n v="2"/>
    <n v="2"/>
    <n v="3"/>
    <n v="3"/>
    <n v="1"/>
    <n v="26"/>
    <x v="1"/>
    <n v="0"/>
    <n v="0"/>
    <n v="1"/>
    <n v="1"/>
    <x v="1"/>
    <n v="1"/>
    <n v="66"/>
    <n v="169"/>
    <n v="1"/>
    <x v="1"/>
    <n v="1"/>
    <n v="0"/>
    <n v="0"/>
    <n v="0"/>
    <s v="keine"/>
    <n v="20"/>
    <x v="1"/>
    <n v="0"/>
    <n v="0"/>
    <n v="0"/>
    <n v="1"/>
    <x v="24"/>
    <x v="1"/>
    <n v="30"/>
    <n v="1"/>
    <m/>
    <n v="1"/>
  </r>
  <r>
    <n v="15"/>
    <x v="1"/>
    <n v="1"/>
    <n v="3"/>
    <n v="3"/>
    <n v="0"/>
    <n v="0"/>
    <n v="0"/>
    <n v="0"/>
    <n v="0"/>
    <n v="0"/>
    <n v="0"/>
    <n v="0"/>
    <n v="0"/>
    <n v="1"/>
    <n v="1"/>
    <n v="1"/>
    <n v="0"/>
    <n v="0"/>
    <n v="0"/>
    <n v="1"/>
    <n v="3"/>
    <n v="3"/>
    <n v="4"/>
    <n v="3"/>
    <n v="3"/>
    <n v="3"/>
    <n v="3"/>
    <n v="4"/>
    <n v="22"/>
    <x v="1"/>
    <n v="0"/>
    <n v="0"/>
    <n v="1"/>
    <n v="0"/>
    <x v="0"/>
    <n v="0"/>
    <n v="80"/>
    <n v="191"/>
    <n v="2"/>
    <x v="0"/>
    <n v="0"/>
    <n v="1"/>
    <n v="0"/>
    <n v="0"/>
    <s v="keine"/>
    <n v="1"/>
    <x v="0"/>
    <n v="1"/>
    <n v="0"/>
    <n v="0"/>
    <n v="0"/>
    <x v="12"/>
    <x v="1"/>
    <n v="20"/>
    <n v="1"/>
    <m/>
    <n v="0"/>
  </r>
  <r>
    <n v="16"/>
    <x v="1"/>
    <n v="0"/>
    <n v="0"/>
    <n v="0"/>
    <n v="0"/>
    <n v="0"/>
    <n v="0"/>
    <n v="0"/>
    <n v="0"/>
    <n v="0"/>
    <n v="1"/>
    <n v="1"/>
    <n v="1"/>
    <n v="1"/>
    <n v="1"/>
    <n v="1"/>
    <n v="0"/>
    <n v="0"/>
    <n v="0"/>
    <n v="1"/>
    <n v="3"/>
    <n v="5"/>
    <n v="4"/>
    <n v="1"/>
    <n v="1"/>
    <n v="1"/>
    <n v="1"/>
    <n v="3"/>
    <n v="21"/>
    <x v="0"/>
    <n v="0"/>
    <n v="1"/>
    <n v="0"/>
    <n v="0"/>
    <x v="0"/>
    <n v="3"/>
    <n v="85"/>
    <n v="195"/>
    <n v="1"/>
    <x v="1"/>
    <n v="1"/>
    <n v="0"/>
    <n v="0"/>
    <n v="1"/>
    <s v="Ber.Ausb"/>
    <n v="9"/>
    <x v="3"/>
    <n v="0"/>
    <n v="1"/>
    <n v="0"/>
    <n v="0"/>
    <x v="25"/>
    <x v="3"/>
    <n v="60"/>
    <n v="0"/>
    <m/>
    <n v="0"/>
  </r>
  <r>
    <n v="17"/>
    <x v="1"/>
    <n v="0"/>
    <n v="0"/>
    <n v="0"/>
    <n v="0"/>
    <n v="0"/>
    <n v="0"/>
    <n v="0"/>
    <n v="0"/>
    <n v="0"/>
    <n v="0"/>
    <n v="0"/>
    <n v="0"/>
    <n v="1"/>
    <n v="2"/>
    <n v="2"/>
    <n v="0"/>
    <n v="0"/>
    <n v="0"/>
    <n v="3"/>
    <n v="4"/>
    <n v="3"/>
    <n v="5"/>
    <n v="3"/>
    <n v="3"/>
    <n v="3"/>
    <n v="4"/>
    <n v="2"/>
    <n v="21"/>
    <x v="0"/>
    <n v="0"/>
    <n v="1"/>
    <n v="0"/>
    <n v="1"/>
    <x v="1"/>
    <n v="0"/>
    <m/>
    <n v="170"/>
    <n v="1"/>
    <x v="1"/>
    <n v="1"/>
    <n v="0"/>
    <n v="0"/>
    <n v="0"/>
    <s v="keine"/>
    <n v="1"/>
    <x v="0"/>
    <n v="1"/>
    <n v="0"/>
    <n v="0"/>
    <n v="0"/>
    <x v="26"/>
    <x v="2"/>
    <n v="20"/>
    <n v="1"/>
    <m/>
    <n v="1"/>
  </r>
  <r>
    <n v="18"/>
    <x v="1"/>
    <n v="1"/>
    <n v="5"/>
    <n v="5"/>
    <n v="0"/>
    <n v="0"/>
    <n v="0"/>
    <n v="2"/>
    <n v="5"/>
    <n v="10"/>
    <n v="2"/>
    <n v="5"/>
    <n v="10"/>
    <n v="2"/>
    <n v="5"/>
    <n v="10"/>
    <n v="0"/>
    <n v="1"/>
    <n v="0"/>
    <n v="1"/>
    <n v="5"/>
    <n v="3"/>
    <n v="5"/>
    <n v="5"/>
    <n v="1"/>
    <n v="3"/>
    <n v="4"/>
    <n v="1"/>
    <n v="26"/>
    <x v="1"/>
    <n v="0"/>
    <n v="0"/>
    <n v="1"/>
    <n v="0"/>
    <x v="0"/>
    <n v="1"/>
    <m/>
    <n v="178"/>
    <n v="1"/>
    <x v="1"/>
    <n v="1"/>
    <n v="0"/>
    <n v="0"/>
    <n v="0"/>
    <s v="keine"/>
    <n v="1"/>
    <x v="0"/>
    <n v="1"/>
    <n v="0"/>
    <n v="0"/>
    <n v="0"/>
    <x v="12"/>
    <x v="1"/>
    <n v="20"/>
    <n v="1"/>
    <m/>
    <n v="0"/>
  </r>
  <r>
    <n v="19"/>
    <x v="1"/>
    <n v="0"/>
    <n v="0"/>
    <n v="0"/>
    <n v="0"/>
    <n v="0"/>
    <n v="0"/>
    <n v="0"/>
    <n v="0"/>
    <n v="0"/>
    <n v="0"/>
    <n v="0"/>
    <n v="0"/>
    <n v="3"/>
    <n v="3"/>
    <n v="9"/>
    <n v="1"/>
    <n v="2"/>
    <n v="2"/>
    <n v="2"/>
    <n v="5"/>
    <n v="2"/>
    <n v="3"/>
    <n v="4"/>
    <n v="5"/>
    <n v="2"/>
    <n v="1"/>
    <n v="2"/>
    <m/>
    <x v="3"/>
    <s v="-"/>
    <s v="-"/>
    <s v="-"/>
    <m/>
    <x v="2"/>
    <m/>
    <n v="95"/>
    <n v="174"/>
    <n v="1"/>
    <x v="1"/>
    <n v="1"/>
    <n v="0"/>
    <n v="0"/>
    <n v="0"/>
    <s v="keine"/>
    <n v="20"/>
    <x v="1"/>
    <n v="0"/>
    <n v="0"/>
    <n v="0"/>
    <n v="1"/>
    <x v="21"/>
    <x v="1"/>
    <m/>
    <n v="1"/>
    <m/>
    <n v="0"/>
  </r>
  <r>
    <n v="20"/>
    <x v="1"/>
    <n v="1"/>
    <n v="4"/>
    <n v="4"/>
    <n v="1"/>
    <n v="3"/>
    <n v="3"/>
    <n v="2"/>
    <n v="2"/>
    <n v="4"/>
    <n v="0"/>
    <n v="0"/>
    <n v="0"/>
    <n v="1"/>
    <n v="1"/>
    <n v="1"/>
    <n v="0"/>
    <n v="0"/>
    <n v="0"/>
    <n v="1"/>
    <n v="5"/>
    <n v="1"/>
    <n v="5"/>
    <n v="1"/>
    <n v="1"/>
    <n v="1"/>
    <n v="1"/>
    <n v="1"/>
    <n v="24"/>
    <x v="1"/>
    <n v="0"/>
    <n v="0"/>
    <n v="1"/>
    <n v="0"/>
    <x v="0"/>
    <n v="0"/>
    <n v="74"/>
    <n v="170"/>
    <n v="1"/>
    <x v="1"/>
    <n v="1"/>
    <n v="0"/>
    <n v="0"/>
    <n v="0"/>
    <s v="keine"/>
    <n v="1"/>
    <x v="0"/>
    <n v="1"/>
    <n v="0"/>
    <n v="0"/>
    <n v="0"/>
    <x v="23"/>
    <x v="1"/>
    <n v="15"/>
    <n v="1"/>
    <m/>
    <n v="0"/>
  </r>
  <r>
    <n v="21"/>
    <x v="1"/>
    <n v="0"/>
    <n v="0"/>
    <n v="0"/>
    <n v="0"/>
    <n v="0"/>
    <n v="0"/>
    <n v="0"/>
    <n v="0"/>
    <n v="0"/>
    <n v="0"/>
    <n v="0"/>
    <n v="0"/>
    <n v="0"/>
    <n v="0"/>
    <n v="0"/>
    <n v="1"/>
    <n v="1"/>
    <n v="1"/>
    <n v="3"/>
    <n v="3"/>
    <n v="3"/>
    <n v="5"/>
    <n v="5"/>
    <n v="4"/>
    <n v="4"/>
    <n v="4"/>
    <n v="3"/>
    <n v="20"/>
    <x v="0"/>
    <n v="0"/>
    <n v="1"/>
    <n v="0"/>
    <n v="1"/>
    <x v="1"/>
    <n v="0"/>
    <n v="45"/>
    <n v="153"/>
    <m/>
    <x v="3"/>
    <s v="-"/>
    <s v="-"/>
    <s v="-"/>
    <n v="0"/>
    <s v="keine"/>
    <n v="20"/>
    <x v="1"/>
    <n v="0"/>
    <n v="0"/>
    <n v="0"/>
    <n v="1"/>
    <x v="17"/>
    <x v="1"/>
    <n v="10"/>
    <n v="0"/>
    <m/>
    <n v="0"/>
  </r>
  <r>
    <n v="22"/>
    <x v="1"/>
    <n v="0"/>
    <n v="0"/>
    <n v="0"/>
    <n v="2"/>
    <n v="5"/>
    <n v="10"/>
    <n v="3"/>
    <n v="5"/>
    <n v="15"/>
    <n v="0"/>
    <n v="0"/>
    <n v="0"/>
    <n v="2"/>
    <n v="5"/>
    <n v="10"/>
    <n v="0"/>
    <n v="0"/>
    <n v="0"/>
    <n v="2"/>
    <n v="2"/>
    <n v="3"/>
    <n v="4"/>
    <n v="5"/>
    <n v="5"/>
    <n v="4"/>
    <n v="5"/>
    <n v="2"/>
    <n v="19"/>
    <x v="2"/>
    <n v="1"/>
    <n v="0"/>
    <n v="0"/>
    <n v="1"/>
    <x v="1"/>
    <n v="0"/>
    <n v="49"/>
    <n v="162"/>
    <n v="1"/>
    <x v="1"/>
    <n v="1"/>
    <n v="0"/>
    <n v="0"/>
    <n v="0"/>
    <s v="keine"/>
    <n v="20"/>
    <x v="1"/>
    <n v="0"/>
    <n v="0"/>
    <n v="0"/>
    <n v="1"/>
    <x v="21"/>
    <x v="1"/>
    <n v="20"/>
    <n v="0"/>
    <m/>
    <n v="0"/>
  </r>
  <r>
    <n v="23"/>
    <x v="1"/>
    <n v="0"/>
    <n v="0"/>
    <n v="0"/>
    <n v="0"/>
    <n v="0"/>
    <n v="0"/>
    <n v="1"/>
    <m/>
    <n v="0"/>
    <n v="0"/>
    <n v="0"/>
    <n v="0"/>
    <n v="0"/>
    <n v="0"/>
    <n v="0"/>
    <n v="0"/>
    <n v="0"/>
    <n v="0"/>
    <n v="1"/>
    <n v="5"/>
    <n v="4"/>
    <n v="3"/>
    <m/>
    <n v="1"/>
    <n v="1"/>
    <n v="1"/>
    <n v="3"/>
    <n v="25"/>
    <x v="1"/>
    <n v="0"/>
    <n v="0"/>
    <n v="1"/>
    <n v="1"/>
    <x v="1"/>
    <n v="0"/>
    <n v="75"/>
    <m/>
    <n v="3"/>
    <x v="2"/>
    <n v="0"/>
    <n v="0"/>
    <n v="1"/>
    <n v="0"/>
    <s v="keine"/>
    <n v="20"/>
    <x v="1"/>
    <n v="0"/>
    <n v="0"/>
    <n v="0"/>
    <n v="1"/>
    <x v="16"/>
    <x v="4"/>
    <n v="25"/>
    <n v="1"/>
    <m/>
    <n v="0"/>
  </r>
  <r>
    <n v="24"/>
    <x v="1"/>
    <n v="0"/>
    <n v="0"/>
    <n v="0"/>
    <n v="0"/>
    <n v="0"/>
    <n v="0"/>
    <n v="2"/>
    <n v="5"/>
    <n v="10"/>
    <n v="0"/>
    <n v="0"/>
    <n v="0"/>
    <n v="1"/>
    <n v="3"/>
    <n v="3"/>
    <n v="0"/>
    <n v="0"/>
    <n v="0"/>
    <n v="4"/>
    <n v="3"/>
    <n v="1"/>
    <n v="5"/>
    <n v="4"/>
    <n v="2"/>
    <n v="2"/>
    <n v="4"/>
    <n v="1"/>
    <n v="18"/>
    <x v="2"/>
    <n v="1"/>
    <n v="0"/>
    <n v="0"/>
    <n v="1"/>
    <x v="1"/>
    <n v="0"/>
    <n v="60"/>
    <n v="160"/>
    <n v="1"/>
    <x v="1"/>
    <n v="1"/>
    <n v="0"/>
    <n v="0"/>
    <n v="0"/>
    <s v="keine"/>
    <n v="10"/>
    <x v="2"/>
    <n v="0"/>
    <n v="0"/>
    <n v="1"/>
    <n v="0"/>
    <x v="27"/>
    <x v="2"/>
    <n v="34"/>
    <n v="0"/>
    <m/>
    <n v="1"/>
  </r>
  <r>
    <n v="25"/>
    <x v="1"/>
    <n v="2"/>
    <n v="2"/>
    <n v="4"/>
    <n v="2"/>
    <n v="2"/>
    <n v="4"/>
    <n v="0"/>
    <n v="0"/>
    <n v="0"/>
    <n v="0"/>
    <n v="0"/>
    <n v="0"/>
    <n v="2"/>
    <n v="2"/>
    <n v="4"/>
    <n v="0"/>
    <n v="0"/>
    <n v="0"/>
    <n v="5"/>
    <n v="5"/>
    <n v="1"/>
    <n v="5"/>
    <n v="5"/>
    <n v="5"/>
    <n v="5"/>
    <n v="5"/>
    <n v="1"/>
    <n v="28"/>
    <x v="1"/>
    <n v="0"/>
    <n v="0"/>
    <n v="1"/>
    <n v="1"/>
    <x v="1"/>
    <n v="0"/>
    <n v="70"/>
    <n v="160"/>
    <n v="2"/>
    <x v="0"/>
    <n v="0"/>
    <n v="1"/>
    <n v="0"/>
    <n v="1"/>
    <s v="Ber.Ausb"/>
    <n v="1"/>
    <x v="0"/>
    <n v="1"/>
    <n v="0"/>
    <n v="0"/>
    <n v="0"/>
    <x v="7"/>
    <x v="5"/>
    <n v="45"/>
    <n v="1"/>
    <m/>
    <n v="0"/>
  </r>
  <r>
    <n v="26"/>
    <x v="1"/>
    <n v="0"/>
    <n v="0"/>
    <n v="0"/>
    <n v="1"/>
    <n v="2"/>
    <n v="2"/>
    <n v="1"/>
    <n v="1"/>
    <n v="1"/>
    <n v="1"/>
    <n v="1"/>
    <n v="1"/>
    <n v="1"/>
    <n v="2"/>
    <n v="2"/>
    <n v="0"/>
    <n v="0"/>
    <n v="0"/>
    <n v="1"/>
    <n v="1"/>
    <n v="3"/>
    <n v="4"/>
    <n v="4"/>
    <n v="3"/>
    <n v="3"/>
    <n v="3"/>
    <n v="3"/>
    <n v="21"/>
    <x v="0"/>
    <n v="0"/>
    <n v="1"/>
    <n v="0"/>
    <n v="1"/>
    <x v="1"/>
    <n v="0"/>
    <m/>
    <n v="166"/>
    <n v="1"/>
    <x v="1"/>
    <n v="1"/>
    <n v="0"/>
    <n v="0"/>
    <n v="0"/>
    <s v="keine"/>
    <n v="9"/>
    <x v="3"/>
    <n v="0"/>
    <n v="1"/>
    <n v="0"/>
    <n v="0"/>
    <x v="28"/>
    <x v="5"/>
    <n v="40"/>
    <n v="1"/>
    <m/>
    <n v="0"/>
  </r>
  <r>
    <n v="27"/>
    <x v="1"/>
    <n v="0"/>
    <n v="0"/>
    <n v="0"/>
    <n v="0"/>
    <n v="0"/>
    <n v="0"/>
    <m/>
    <n v="1"/>
    <n v="0"/>
    <m/>
    <n v="1"/>
    <n v="0"/>
    <m/>
    <n v="2"/>
    <n v="0"/>
    <m/>
    <n v="0"/>
    <n v="0"/>
    <n v="1"/>
    <n v="4"/>
    <n v="3"/>
    <n v="5"/>
    <n v="3"/>
    <n v="2"/>
    <n v="2"/>
    <n v="2"/>
    <n v="3"/>
    <n v="25"/>
    <x v="1"/>
    <n v="0"/>
    <n v="0"/>
    <n v="1"/>
    <n v="1"/>
    <x v="1"/>
    <n v="2"/>
    <n v="74"/>
    <n v="174"/>
    <n v="1"/>
    <x v="1"/>
    <n v="1"/>
    <n v="0"/>
    <n v="0"/>
    <n v="1"/>
    <s v="Ber.Ausb"/>
    <n v="1"/>
    <x v="0"/>
    <n v="1"/>
    <n v="0"/>
    <n v="0"/>
    <n v="0"/>
    <x v="29"/>
    <x v="1"/>
    <n v="15"/>
    <n v="1"/>
    <m/>
    <n v="0"/>
  </r>
  <r>
    <n v="28"/>
    <x v="1"/>
    <n v="1"/>
    <n v="4"/>
    <n v="4"/>
    <n v="1"/>
    <n v="2"/>
    <n v="2"/>
    <n v="0"/>
    <n v="0"/>
    <n v="0"/>
    <n v="0"/>
    <n v="0"/>
    <n v="0"/>
    <n v="0"/>
    <n v="0"/>
    <n v="0"/>
    <n v="0"/>
    <n v="0"/>
    <n v="0"/>
    <n v="1"/>
    <n v="4"/>
    <n v="1"/>
    <n v="4"/>
    <n v="4"/>
    <n v="4"/>
    <n v="4"/>
    <n v="3"/>
    <n v="1"/>
    <n v="22"/>
    <x v="1"/>
    <n v="0"/>
    <n v="0"/>
    <n v="1"/>
    <n v="1"/>
    <x v="1"/>
    <n v="0"/>
    <m/>
    <m/>
    <n v="2"/>
    <x v="0"/>
    <n v="0"/>
    <n v="1"/>
    <n v="0"/>
    <n v="1"/>
    <s v="Ber.Ausb"/>
    <m/>
    <x v="4"/>
    <s v="-"/>
    <s v="-"/>
    <s v="-"/>
    <s v="-"/>
    <x v="16"/>
    <x v="4"/>
    <n v="40"/>
    <n v="0"/>
    <m/>
    <n v="1"/>
  </r>
  <r>
    <n v="29"/>
    <x v="1"/>
    <n v="2"/>
    <n v="3"/>
    <n v="6"/>
    <n v="0"/>
    <n v="0"/>
    <n v="0"/>
    <n v="0"/>
    <n v="0"/>
    <n v="0"/>
    <n v="0"/>
    <n v="0"/>
    <n v="0"/>
    <n v="1"/>
    <n v="2"/>
    <n v="2"/>
    <n v="0"/>
    <n v="0"/>
    <n v="0"/>
    <n v="2"/>
    <n v="4"/>
    <n v="1"/>
    <n v="3"/>
    <n v="4"/>
    <n v="4"/>
    <n v="4"/>
    <n v="2"/>
    <n v="3"/>
    <n v="24"/>
    <x v="1"/>
    <n v="0"/>
    <n v="0"/>
    <n v="1"/>
    <n v="0"/>
    <x v="0"/>
    <n v="3"/>
    <n v="90"/>
    <n v="190"/>
    <n v="2"/>
    <x v="0"/>
    <n v="0"/>
    <n v="1"/>
    <n v="0"/>
    <n v="1"/>
    <s v="Ber.Ausb"/>
    <n v="1"/>
    <x v="0"/>
    <n v="1"/>
    <n v="0"/>
    <n v="0"/>
    <n v="0"/>
    <x v="17"/>
    <x v="1"/>
    <n v="15"/>
    <n v="0"/>
    <m/>
    <n v="1"/>
  </r>
  <r>
    <n v="30"/>
    <x v="1"/>
    <n v="1"/>
    <n v="4"/>
    <n v="4"/>
    <n v="0"/>
    <n v="0"/>
    <n v="0"/>
    <n v="0"/>
    <n v="0"/>
    <n v="0"/>
    <n v="1"/>
    <n v="3"/>
    <n v="3"/>
    <n v="1"/>
    <n v="2"/>
    <n v="2"/>
    <n v="0"/>
    <n v="0"/>
    <n v="0"/>
    <n v="4"/>
    <n v="3"/>
    <n v="3"/>
    <n v="4"/>
    <n v="5"/>
    <n v="5"/>
    <n v="4"/>
    <n v="4"/>
    <n v="1"/>
    <n v="24"/>
    <x v="1"/>
    <n v="0"/>
    <n v="0"/>
    <n v="1"/>
    <n v="1"/>
    <x v="1"/>
    <n v="2"/>
    <n v="55"/>
    <n v="165"/>
    <n v="1"/>
    <x v="1"/>
    <n v="1"/>
    <n v="0"/>
    <n v="0"/>
    <n v="1"/>
    <s v="Ber.Ausb"/>
    <n v="9"/>
    <x v="3"/>
    <n v="0"/>
    <n v="1"/>
    <n v="0"/>
    <n v="0"/>
    <x v="16"/>
    <x v="4"/>
    <n v="10"/>
    <n v="0"/>
    <m/>
    <n v="0"/>
  </r>
  <r>
    <n v="31"/>
    <x v="1"/>
    <n v="1.5"/>
    <n v="5"/>
    <n v="7.5"/>
    <n v="0"/>
    <n v="0"/>
    <n v="0"/>
    <n v="2"/>
    <n v="5"/>
    <n v="10"/>
    <n v="0"/>
    <n v="0"/>
    <n v="0"/>
    <n v="0"/>
    <n v="0"/>
    <n v="0"/>
    <n v="0"/>
    <n v="0"/>
    <n v="0"/>
    <n v="3"/>
    <n v="3"/>
    <n v="3"/>
    <n v="4"/>
    <n v="4"/>
    <n v="4"/>
    <n v="4"/>
    <n v="5"/>
    <n v="5"/>
    <n v="24"/>
    <x v="1"/>
    <n v="0"/>
    <n v="0"/>
    <n v="1"/>
    <n v="0"/>
    <x v="0"/>
    <m/>
    <m/>
    <n v="185"/>
    <n v="1"/>
    <x v="1"/>
    <n v="1"/>
    <n v="0"/>
    <n v="0"/>
    <n v="0"/>
    <s v="keine"/>
    <n v="20"/>
    <x v="1"/>
    <n v="0"/>
    <n v="0"/>
    <n v="0"/>
    <n v="1"/>
    <x v="16"/>
    <x v="4"/>
    <m/>
    <m/>
    <m/>
    <m/>
  </r>
  <r>
    <n v="32"/>
    <x v="1"/>
    <n v="0"/>
    <n v="0"/>
    <n v="0"/>
    <n v="2"/>
    <n v="4"/>
    <n v="8"/>
    <n v="2"/>
    <n v="4"/>
    <n v="8"/>
    <n v="1"/>
    <n v="2"/>
    <n v="2"/>
    <n v="1"/>
    <n v="2"/>
    <n v="2"/>
    <n v="0"/>
    <n v="0"/>
    <n v="0"/>
    <n v="2"/>
    <n v="4"/>
    <n v="4"/>
    <n v="4"/>
    <n v="3"/>
    <n v="3"/>
    <n v="3"/>
    <n v="2"/>
    <n v="4"/>
    <n v="20"/>
    <x v="0"/>
    <n v="0"/>
    <n v="1"/>
    <n v="0"/>
    <n v="0"/>
    <x v="0"/>
    <n v="0"/>
    <n v="75"/>
    <n v="175"/>
    <n v="1"/>
    <x v="1"/>
    <n v="1"/>
    <n v="0"/>
    <n v="0"/>
    <n v="0"/>
    <s v="keine"/>
    <n v="15"/>
    <x v="2"/>
    <n v="0"/>
    <n v="0"/>
    <n v="1"/>
    <n v="0"/>
    <x v="30"/>
    <x v="1"/>
    <n v="25"/>
    <n v="1"/>
    <m/>
    <n v="0"/>
  </r>
  <r>
    <n v="33"/>
    <x v="1"/>
    <n v="3"/>
    <n v="2"/>
    <n v="6"/>
    <n v="0"/>
    <n v="0"/>
    <n v="0"/>
    <n v="0"/>
    <n v="0"/>
    <n v="0"/>
    <n v="0"/>
    <n v="0"/>
    <n v="0"/>
    <n v="0"/>
    <n v="0"/>
    <n v="0"/>
    <n v="0"/>
    <n v="0"/>
    <n v="0"/>
    <n v="2"/>
    <n v="1"/>
    <n v="1"/>
    <n v="4"/>
    <n v="5"/>
    <n v="5"/>
    <n v="5"/>
    <n v="5"/>
    <n v="1"/>
    <n v="26"/>
    <x v="1"/>
    <n v="0"/>
    <n v="0"/>
    <n v="1"/>
    <n v="1"/>
    <x v="1"/>
    <n v="7"/>
    <n v="64"/>
    <n v="172"/>
    <n v="2"/>
    <x v="0"/>
    <n v="0"/>
    <n v="1"/>
    <n v="0"/>
    <n v="1"/>
    <s v="Ber.Ausb"/>
    <n v="10"/>
    <x v="2"/>
    <n v="0"/>
    <n v="0"/>
    <n v="1"/>
    <n v="0"/>
    <x v="31"/>
    <x v="5"/>
    <n v="30"/>
    <n v="1"/>
    <m/>
    <n v="1"/>
  </r>
  <r>
    <n v="1"/>
    <x v="2"/>
    <n v="1"/>
    <n v="5"/>
    <n v="5"/>
    <n v="3"/>
    <n v="5"/>
    <n v="15"/>
    <n v="4"/>
    <n v="5"/>
    <n v="20"/>
    <n v="2"/>
    <n v="5"/>
    <n v="10"/>
    <n v="2"/>
    <n v="5"/>
    <n v="10"/>
    <n v="1"/>
    <n v="1"/>
    <n v="1"/>
    <m/>
    <n v="5"/>
    <n v="2"/>
    <n v="5"/>
    <n v="3"/>
    <n v="3"/>
    <n v="1"/>
    <n v="3"/>
    <n v="2"/>
    <n v="27"/>
    <x v="1"/>
    <n v="0"/>
    <n v="0"/>
    <n v="1"/>
    <n v="0"/>
    <x v="0"/>
    <n v="1"/>
    <n v="105"/>
    <n v="178"/>
    <n v="2"/>
    <x v="0"/>
    <n v="0"/>
    <n v="1"/>
    <n v="0"/>
    <n v="0"/>
    <s v="keine"/>
    <n v="9"/>
    <x v="3"/>
    <n v="0"/>
    <n v="1"/>
    <n v="0"/>
    <n v="0"/>
    <x v="0"/>
    <x v="5"/>
    <n v="40"/>
    <n v="0"/>
    <m/>
    <n v="1"/>
  </r>
  <r>
    <n v="2"/>
    <x v="2"/>
    <n v="1"/>
    <n v="2"/>
    <n v="2"/>
    <n v="0"/>
    <n v="0"/>
    <n v="0"/>
    <n v="0"/>
    <n v="0"/>
    <n v="0"/>
    <n v="0"/>
    <n v="0"/>
    <n v="0"/>
    <n v="1"/>
    <n v="3"/>
    <n v="3"/>
    <n v="0"/>
    <n v="0"/>
    <n v="0"/>
    <n v="1"/>
    <n v="4"/>
    <n v="1"/>
    <n v="4"/>
    <n v="2"/>
    <n v="1"/>
    <n v="3"/>
    <n v="1"/>
    <n v="3"/>
    <n v="21"/>
    <x v="0"/>
    <n v="0"/>
    <n v="1"/>
    <n v="0"/>
    <n v="0"/>
    <x v="0"/>
    <n v="0"/>
    <n v="64"/>
    <n v="170"/>
    <n v="2"/>
    <x v="0"/>
    <n v="0"/>
    <n v="1"/>
    <n v="0"/>
    <n v="0"/>
    <s v="keine"/>
    <n v="13"/>
    <x v="2"/>
    <n v="0"/>
    <n v="0"/>
    <n v="1"/>
    <n v="0"/>
    <x v="32"/>
    <x v="1"/>
    <n v="7"/>
    <n v="0"/>
    <m/>
    <n v="0"/>
  </r>
  <r>
    <n v="3"/>
    <x v="2"/>
    <n v="0"/>
    <n v="0"/>
    <n v="0"/>
    <n v="1"/>
    <n v="2"/>
    <n v="2"/>
    <n v="1"/>
    <n v="1"/>
    <n v="1"/>
    <n v="1"/>
    <n v="1"/>
    <n v="1"/>
    <n v="0"/>
    <n v="0"/>
    <n v="0"/>
    <n v="0"/>
    <n v="0"/>
    <n v="0"/>
    <n v="2"/>
    <n v="3"/>
    <n v="1"/>
    <n v="3"/>
    <n v="4"/>
    <n v="3"/>
    <n v="4"/>
    <n v="2"/>
    <n v="2"/>
    <n v="27"/>
    <x v="1"/>
    <n v="0"/>
    <n v="0"/>
    <n v="1"/>
    <n v="0"/>
    <x v="0"/>
    <n v="1"/>
    <n v="87"/>
    <n v="185"/>
    <n v="1"/>
    <x v="1"/>
    <n v="1"/>
    <n v="0"/>
    <n v="0"/>
    <n v="0"/>
    <s v="keine"/>
    <n v="20"/>
    <x v="1"/>
    <n v="0"/>
    <n v="0"/>
    <n v="0"/>
    <n v="1"/>
    <x v="33"/>
    <x v="1"/>
    <n v="20"/>
    <n v="1"/>
    <m/>
    <n v="1"/>
  </r>
  <r>
    <n v="4"/>
    <x v="2"/>
    <n v="0"/>
    <n v="0"/>
    <n v="0"/>
    <n v="1"/>
    <n v="2"/>
    <n v="2"/>
    <n v="1"/>
    <n v="4"/>
    <n v="4"/>
    <n v="0"/>
    <n v="0"/>
    <n v="0"/>
    <n v="1"/>
    <n v="5"/>
    <n v="5"/>
    <n v="0"/>
    <n v="0"/>
    <n v="0"/>
    <n v="1"/>
    <n v="4"/>
    <n v="1"/>
    <n v="4"/>
    <n v="2"/>
    <n v="3"/>
    <n v="4"/>
    <n v="4"/>
    <n v="1"/>
    <n v="20"/>
    <x v="0"/>
    <n v="0"/>
    <n v="1"/>
    <n v="0"/>
    <n v="0"/>
    <x v="0"/>
    <n v="1"/>
    <n v="74"/>
    <n v="183"/>
    <n v="1"/>
    <x v="1"/>
    <n v="1"/>
    <n v="0"/>
    <n v="0"/>
    <n v="0"/>
    <s v="keine"/>
    <n v="9"/>
    <x v="3"/>
    <n v="0"/>
    <n v="1"/>
    <n v="0"/>
    <n v="0"/>
    <x v="13"/>
    <x v="1"/>
    <m/>
    <n v="0"/>
    <m/>
    <n v="1"/>
  </r>
  <r>
    <n v="5"/>
    <x v="2"/>
    <n v="1"/>
    <n v="2"/>
    <n v="2"/>
    <n v="2"/>
    <n v="4"/>
    <n v="8"/>
    <n v="2"/>
    <n v="5"/>
    <n v="10"/>
    <n v="0"/>
    <n v="0"/>
    <n v="0"/>
    <n v="1"/>
    <n v="5"/>
    <n v="5"/>
    <m/>
    <m/>
    <n v="0"/>
    <n v="1"/>
    <n v="5"/>
    <n v="5"/>
    <n v="4"/>
    <n v="1"/>
    <n v="1"/>
    <n v="1"/>
    <n v="1"/>
    <n v="5"/>
    <n v="20"/>
    <x v="0"/>
    <n v="0"/>
    <n v="1"/>
    <n v="0"/>
    <n v="0"/>
    <x v="0"/>
    <n v="0"/>
    <n v="70"/>
    <n v="184"/>
    <n v="1"/>
    <x v="1"/>
    <n v="1"/>
    <n v="0"/>
    <n v="0"/>
    <n v="0"/>
    <s v="keine"/>
    <n v="1"/>
    <x v="0"/>
    <n v="1"/>
    <n v="0"/>
    <n v="0"/>
    <n v="0"/>
    <x v="20"/>
    <x v="3"/>
    <n v="40"/>
    <n v="1"/>
    <m/>
    <n v="0"/>
  </r>
  <r>
    <n v="6"/>
    <x v="2"/>
    <n v="2"/>
    <n v="2"/>
    <n v="4"/>
    <n v="0"/>
    <n v="0"/>
    <n v="0"/>
    <n v="3"/>
    <n v="3"/>
    <n v="9"/>
    <n v="1"/>
    <n v="3"/>
    <n v="3"/>
    <n v="5"/>
    <n v="5"/>
    <n v="25"/>
    <n v="0"/>
    <n v="0"/>
    <n v="0"/>
    <n v="5"/>
    <n v="2"/>
    <n v="2"/>
    <n v="4"/>
    <n v="4"/>
    <n v="3"/>
    <n v="3"/>
    <n v="4"/>
    <n v="2"/>
    <n v="23"/>
    <x v="1"/>
    <n v="0"/>
    <n v="0"/>
    <n v="1"/>
    <n v="0"/>
    <x v="0"/>
    <n v="3"/>
    <n v="92"/>
    <n v="182"/>
    <n v="1"/>
    <x v="1"/>
    <n v="1"/>
    <n v="0"/>
    <n v="0"/>
    <n v="0"/>
    <s v="keine"/>
    <n v="1"/>
    <x v="0"/>
    <n v="1"/>
    <n v="0"/>
    <n v="0"/>
    <n v="0"/>
    <x v="23"/>
    <x v="1"/>
    <n v="20"/>
    <n v="1"/>
    <m/>
    <n v="1"/>
  </r>
  <r>
    <n v="7"/>
    <x v="2"/>
    <n v="1"/>
    <n v="3"/>
    <n v="3"/>
    <n v="0"/>
    <n v="0"/>
    <n v="0"/>
    <n v="1"/>
    <n v="3"/>
    <n v="3"/>
    <n v="0"/>
    <n v="0"/>
    <n v="0"/>
    <n v="1"/>
    <n v="3"/>
    <n v="3"/>
    <n v="0"/>
    <n v="0"/>
    <n v="0"/>
    <n v="1"/>
    <n v="4"/>
    <n v="3"/>
    <n v="2"/>
    <n v="2"/>
    <n v="3"/>
    <n v="2"/>
    <n v="2"/>
    <n v="2"/>
    <n v="30"/>
    <x v="1"/>
    <n v="0"/>
    <n v="0"/>
    <n v="1"/>
    <n v="0"/>
    <x v="0"/>
    <n v="10"/>
    <n v="89"/>
    <n v="186"/>
    <n v="2"/>
    <x v="0"/>
    <n v="0"/>
    <n v="1"/>
    <n v="0"/>
    <n v="0"/>
    <s v="keine"/>
    <n v="15"/>
    <x v="2"/>
    <n v="0"/>
    <n v="0"/>
    <n v="1"/>
    <n v="0"/>
    <x v="0"/>
    <x v="5"/>
    <n v="50"/>
    <n v="0"/>
    <m/>
    <n v="0"/>
  </r>
  <r>
    <n v="8"/>
    <x v="2"/>
    <n v="1"/>
    <n v="4.5"/>
    <n v="4.5"/>
    <n v="0"/>
    <n v="0"/>
    <n v="0"/>
    <n v="1"/>
    <n v="2"/>
    <n v="2"/>
    <n v="0"/>
    <n v="2"/>
    <n v="0"/>
    <n v="1"/>
    <n v="1"/>
    <n v="1"/>
    <n v="0"/>
    <n v="0"/>
    <n v="0"/>
    <n v="2"/>
    <n v="5"/>
    <n v="1"/>
    <n v="4"/>
    <n v="3"/>
    <n v="2"/>
    <n v="3"/>
    <n v="2"/>
    <n v="1"/>
    <n v="22"/>
    <x v="1"/>
    <n v="0"/>
    <n v="0"/>
    <n v="1"/>
    <n v="1"/>
    <x v="1"/>
    <n v="1"/>
    <n v="75"/>
    <n v="155"/>
    <n v="1"/>
    <x v="1"/>
    <n v="1"/>
    <n v="0"/>
    <n v="0"/>
    <n v="0"/>
    <s v="keine"/>
    <n v="20"/>
    <x v="1"/>
    <n v="0"/>
    <n v="0"/>
    <n v="0"/>
    <n v="1"/>
    <x v="16"/>
    <x v="4"/>
    <n v="10"/>
    <n v="1"/>
    <m/>
    <n v="0"/>
  </r>
  <r>
    <n v="9"/>
    <x v="2"/>
    <n v="1.5"/>
    <n v="4.5"/>
    <n v="6.75"/>
    <n v="0"/>
    <n v="0"/>
    <n v="0"/>
    <n v="0"/>
    <n v="0"/>
    <n v="0"/>
    <n v="1"/>
    <n v="2.5"/>
    <n v="2.5"/>
    <n v="1"/>
    <n v="3"/>
    <n v="3"/>
    <n v="0.5"/>
    <n v="1.5"/>
    <n v="0.75"/>
    <n v="5"/>
    <n v="5"/>
    <n v="1"/>
    <n v="3"/>
    <n v="1"/>
    <n v="1"/>
    <n v="1"/>
    <n v="1"/>
    <n v="3"/>
    <n v="20"/>
    <x v="0"/>
    <n v="0"/>
    <n v="1"/>
    <n v="0"/>
    <m/>
    <x v="2"/>
    <n v="2"/>
    <n v="69"/>
    <n v="174"/>
    <n v="1"/>
    <x v="1"/>
    <n v="1"/>
    <n v="0"/>
    <n v="0"/>
    <n v="0"/>
    <s v="keine"/>
    <n v="20"/>
    <x v="1"/>
    <n v="0"/>
    <n v="0"/>
    <n v="0"/>
    <n v="1"/>
    <x v="16"/>
    <x v="4"/>
    <n v="30"/>
    <n v="1"/>
    <m/>
    <n v="0"/>
  </r>
  <r>
    <n v="10"/>
    <x v="2"/>
    <n v="0"/>
    <n v="0"/>
    <n v="0"/>
    <n v="0"/>
    <n v="0"/>
    <n v="0"/>
    <n v="1"/>
    <n v="1"/>
    <n v="1"/>
    <n v="0"/>
    <n v="0"/>
    <n v="0"/>
    <n v="1"/>
    <n v="5"/>
    <n v="5"/>
    <n v="0"/>
    <n v="0"/>
    <n v="0"/>
    <n v="3"/>
    <n v="2"/>
    <n v="5"/>
    <n v="4"/>
    <n v="3"/>
    <n v="3"/>
    <n v="3"/>
    <n v="4"/>
    <n v="1"/>
    <n v="19"/>
    <x v="2"/>
    <n v="1"/>
    <n v="0"/>
    <n v="0"/>
    <n v="1"/>
    <x v="1"/>
    <n v="2"/>
    <m/>
    <n v="172"/>
    <n v="1"/>
    <x v="1"/>
    <n v="1"/>
    <n v="0"/>
    <n v="0"/>
    <n v="0"/>
    <s v="keine"/>
    <m/>
    <x v="4"/>
    <s v="-"/>
    <s v="-"/>
    <s v="-"/>
    <s v="-"/>
    <x v="16"/>
    <x v="4"/>
    <n v="20"/>
    <n v="1"/>
    <m/>
    <n v="1"/>
  </r>
  <r>
    <n v="11"/>
    <x v="2"/>
    <n v="0"/>
    <n v="0"/>
    <n v="0"/>
    <n v="1"/>
    <n v="2"/>
    <n v="2"/>
    <n v="0"/>
    <n v="0"/>
    <n v="0"/>
    <n v="0"/>
    <n v="0"/>
    <n v="0"/>
    <n v="1"/>
    <n v="5"/>
    <n v="5"/>
    <n v="0"/>
    <n v="0"/>
    <n v="0"/>
    <n v="3"/>
    <n v="4"/>
    <n v="5"/>
    <n v="1"/>
    <n v="3"/>
    <n v="3"/>
    <n v="3"/>
    <n v="3"/>
    <n v="4"/>
    <n v="22"/>
    <x v="1"/>
    <n v="0"/>
    <n v="0"/>
    <n v="1"/>
    <n v="1"/>
    <x v="1"/>
    <n v="1"/>
    <m/>
    <n v="181"/>
    <n v="1"/>
    <x v="1"/>
    <n v="1"/>
    <n v="0"/>
    <n v="0"/>
    <n v="0"/>
    <s v="keine"/>
    <n v="20"/>
    <x v="1"/>
    <n v="0"/>
    <n v="0"/>
    <n v="0"/>
    <n v="1"/>
    <x v="16"/>
    <x v="4"/>
    <n v="7"/>
    <n v="1"/>
    <m/>
    <n v="1"/>
  </r>
  <r>
    <n v="12"/>
    <x v="2"/>
    <n v="1"/>
    <n v="1"/>
    <n v="1"/>
    <n v="0"/>
    <n v="0"/>
    <n v="0"/>
    <n v="0"/>
    <n v="0"/>
    <n v="0"/>
    <n v="0"/>
    <n v="1"/>
    <n v="0"/>
    <n v="0"/>
    <n v="1"/>
    <n v="0"/>
    <n v="0"/>
    <n v="0"/>
    <n v="0"/>
    <n v="4"/>
    <n v="2"/>
    <n v="2"/>
    <n v="5"/>
    <n v="1"/>
    <n v="1"/>
    <n v="1"/>
    <n v="1"/>
    <n v="1"/>
    <n v="25"/>
    <x v="1"/>
    <n v="0"/>
    <n v="0"/>
    <n v="1"/>
    <n v="1"/>
    <x v="1"/>
    <n v="2"/>
    <n v="75"/>
    <n v="168"/>
    <n v="1"/>
    <x v="1"/>
    <n v="1"/>
    <n v="0"/>
    <n v="0"/>
    <n v="0"/>
    <s v="keine"/>
    <n v="4"/>
    <x v="2"/>
    <n v="0"/>
    <n v="0"/>
    <n v="1"/>
    <n v="0"/>
    <x v="3"/>
    <x v="2"/>
    <n v="50"/>
    <n v="1"/>
    <m/>
    <n v="0"/>
  </r>
  <r>
    <n v="13"/>
    <x v="2"/>
    <n v="0"/>
    <n v="0"/>
    <n v="0"/>
    <n v="0"/>
    <n v="0"/>
    <n v="0"/>
    <n v="2"/>
    <n v="2"/>
    <n v="4"/>
    <n v="1"/>
    <n v="2"/>
    <n v="2"/>
    <n v="0"/>
    <n v="0"/>
    <n v="0"/>
    <n v="0"/>
    <n v="0"/>
    <n v="0"/>
    <n v="2"/>
    <n v="4"/>
    <n v="4"/>
    <n v="3"/>
    <n v="2"/>
    <n v="2"/>
    <n v="2"/>
    <n v="2"/>
    <n v="1"/>
    <n v="18"/>
    <x v="2"/>
    <n v="1"/>
    <n v="0"/>
    <n v="0"/>
    <n v="0"/>
    <x v="0"/>
    <n v="0"/>
    <n v="76"/>
    <n v="179"/>
    <n v="1"/>
    <x v="1"/>
    <n v="1"/>
    <n v="0"/>
    <n v="0"/>
    <n v="0"/>
    <s v="keine"/>
    <n v="7"/>
    <x v="2"/>
    <n v="0"/>
    <n v="0"/>
    <n v="1"/>
    <n v="0"/>
    <x v="34"/>
    <x v="1"/>
    <n v="15"/>
    <n v="0"/>
    <m/>
    <n v="0"/>
  </r>
  <r>
    <n v="14"/>
    <x v="2"/>
    <n v="2.5"/>
    <n v="5"/>
    <n v="12.5"/>
    <n v="0"/>
    <n v="0"/>
    <n v="0"/>
    <n v="1"/>
    <n v="5"/>
    <n v="5"/>
    <n v="1"/>
    <n v="2"/>
    <n v="2"/>
    <n v="0"/>
    <n v="0"/>
    <n v="0"/>
    <n v="0"/>
    <n v="0"/>
    <n v="0"/>
    <n v="1"/>
    <n v="4"/>
    <n v="1"/>
    <n v="2"/>
    <n v="3"/>
    <n v="3"/>
    <n v="3"/>
    <n v="5"/>
    <n v="1"/>
    <m/>
    <x v="3"/>
    <s v="-"/>
    <s v="-"/>
    <s v="-"/>
    <n v="0"/>
    <x v="0"/>
    <n v="12"/>
    <n v="85"/>
    <n v="187"/>
    <n v="1"/>
    <x v="1"/>
    <n v="1"/>
    <n v="0"/>
    <n v="0"/>
    <n v="1"/>
    <s v="Ber.Ausb"/>
    <n v="9"/>
    <x v="3"/>
    <n v="0"/>
    <n v="1"/>
    <n v="0"/>
    <n v="0"/>
    <x v="20"/>
    <x v="3"/>
    <n v="60"/>
    <n v="1"/>
    <m/>
    <n v="0"/>
  </r>
  <r>
    <n v="15"/>
    <x v="2"/>
    <n v="0"/>
    <n v="0"/>
    <n v="0"/>
    <n v="0"/>
    <n v="0"/>
    <n v="0"/>
    <n v="1"/>
    <n v="1"/>
    <n v="1"/>
    <n v="1"/>
    <n v="1"/>
    <n v="1"/>
    <n v="3"/>
    <n v="3"/>
    <n v="9"/>
    <n v="1"/>
    <n v="1"/>
    <n v="1"/>
    <n v="2"/>
    <n v="4"/>
    <n v="1"/>
    <n v="5"/>
    <n v="2"/>
    <n v="2"/>
    <n v="3"/>
    <n v="1"/>
    <n v="3"/>
    <m/>
    <x v="3"/>
    <s v="-"/>
    <s v="-"/>
    <s v="-"/>
    <n v="0"/>
    <x v="0"/>
    <n v="0"/>
    <n v="82"/>
    <n v="185"/>
    <n v="1"/>
    <x v="1"/>
    <n v="1"/>
    <n v="0"/>
    <n v="0"/>
    <n v="0"/>
    <s v="keine"/>
    <n v="1"/>
    <x v="0"/>
    <n v="1"/>
    <n v="0"/>
    <n v="0"/>
    <n v="0"/>
    <x v="17"/>
    <x v="1"/>
    <n v="6"/>
    <n v="0"/>
    <m/>
    <n v="0"/>
  </r>
  <r>
    <n v="16"/>
    <x v="2"/>
    <n v="1"/>
    <n v="2"/>
    <n v="2"/>
    <n v="0"/>
    <n v="0"/>
    <n v="0"/>
    <n v="0"/>
    <n v="0"/>
    <n v="0"/>
    <n v="1"/>
    <n v="1"/>
    <n v="1"/>
    <n v="1"/>
    <n v="2"/>
    <n v="2"/>
    <n v="0"/>
    <n v="0"/>
    <n v="0"/>
    <n v="1"/>
    <n v="4"/>
    <n v="4"/>
    <n v="4"/>
    <n v="1"/>
    <n v="1"/>
    <n v="1"/>
    <n v="1"/>
    <n v="3"/>
    <n v="21"/>
    <x v="0"/>
    <n v="0"/>
    <n v="1"/>
    <n v="0"/>
    <n v="0"/>
    <x v="0"/>
    <m/>
    <n v="90"/>
    <n v="189"/>
    <n v="1"/>
    <x v="1"/>
    <n v="1"/>
    <n v="0"/>
    <n v="0"/>
    <n v="0"/>
    <s v="keine"/>
    <n v="20"/>
    <x v="1"/>
    <n v="0"/>
    <n v="0"/>
    <n v="0"/>
    <n v="1"/>
    <x v="24"/>
    <x v="1"/>
    <n v="15"/>
    <n v="1"/>
    <m/>
    <n v="0"/>
  </r>
  <r>
    <n v="17"/>
    <x v="2"/>
    <n v="0"/>
    <n v="0"/>
    <n v="0"/>
    <n v="0"/>
    <n v="0"/>
    <n v="0"/>
    <n v="0"/>
    <n v="0"/>
    <n v="0"/>
    <n v="1"/>
    <n v="3"/>
    <n v="3"/>
    <n v="1"/>
    <n v="5"/>
    <n v="5"/>
    <n v="0"/>
    <n v="0"/>
    <n v="0"/>
    <n v="1"/>
    <n v="5"/>
    <n v="4"/>
    <n v="4"/>
    <n v="3"/>
    <n v="3"/>
    <n v="2"/>
    <n v="1"/>
    <n v="1"/>
    <n v="20"/>
    <x v="0"/>
    <n v="0"/>
    <n v="1"/>
    <n v="0"/>
    <n v="0"/>
    <x v="0"/>
    <n v="1"/>
    <n v="50"/>
    <n v="170"/>
    <n v="1"/>
    <x v="1"/>
    <n v="1"/>
    <n v="0"/>
    <n v="0"/>
    <n v="0"/>
    <s v="keine"/>
    <n v="1"/>
    <x v="0"/>
    <n v="1"/>
    <n v="0"/>
    <n v="0"/>
    <n v="0"/>
    <x v="24"/>
    <x v="1"/>
    <n v="30"/>
    <n v="0"/>
    <m/>
    <n v="0"/>
  </r>
  <r>
    <n v="18"/>
    <x v="2"/>
    <n v="2"/>
    <n v="4"/>
    <n v="8"/>
    <n v="0"/>
    <n v="0"/>
    <n v="0"/>
    <n v="0"/>
    <n v="0"/>
    <n v="0"/>
    <n v="1"/>
    <n v="2"/>
    <n v="2"/>
    <n v="4"/>
    <n v="4"/>
    <n v="16"/>
    <n v="0"/>
    <n v="0"/>
    <n v="0"/>
    <n v="1"/>
    <n v="2"/>
    <n v="1"/>
    <n v="5"/>
    <n v="4"/>
    <n v="1"/>
    <n v="4"/>
    <n v="1"/>
    <n v="3"/>
    <n v="24"/>
    <x v="1"/>
    <n v="0"/>
    <n v="0"/>
    <n v="1"/>
    <n v="0"/>
    <x v="0"/>
    <n v="2"/>
    <n v="61"/>
    <n v="169"/>
    <n v="1"/>
    <x v="1"/>
    <n v="1"/>
    <n v="0"/>
    <n v="0"/>
    <n v="0"/>
    <s v="keine"/>
    <n v="20"/>
    <x v="1"/>
    <n v="0"/>
    <n v="0"/>
    <n v="0"/>
    <n v="1"/>
    <x v="1"/>
    <x v="1"/>
    <n v="25"/>
    <n v="0"/>
    <m/>
    <n v="0"/>
  </r>
  <r>
    <n v="19"/>
    <x v="2"/>
    <n v="1"/>
    <n v="3"/>
    <n v="3"/>
    <n v="0"/>
    <n v="0"/>
    <n v="0"/>
    <n v="1.5"/>
    <n v="2.5"/>
    <n v="3.75"/>
    <n v="1"/>
    <n v="2"/>
    <n v="2"/>
    <n v="1"/>
    <n v="5"/>
    <n v="5"/>
    <n v="1"/>
    <n v="1"/>
    <n v="1"/>
    <n v="3"/>
    <n v="5"/>
    <n v="1"/>
    <n v="5"/>
    <n v="4"/>
    <n v="2"/>
    <n v="3"/>
    <n v="3"/>
    <n v="3"/>
    <n v="18"/>
    <x v="2"/>
    <n v="1"/>
    <n v="0"/>
    <n v="0"/>
    <n v="0"/>
    <x v="0"/>
    <n v="0"/>
    <n v="80"/>
    <n v="196"/>
    <n v="1"/>
    <x v="1"/>
    <n v="1"/>
    <n v="0"/>
    <n v="0"/>
    <n v="0"/>
    <s v="keine"/>
    <n v="1"/>
    <x v="0"/>
    <n v="1"/>
    <n v="0"/>
    <n v="0"/>
    <n v="0"/>
    <x v="2"/>
    <x v="1"/>
    <n v="10"/>
    <n v="1"/>
    <m/>
    <n v="1"/>
  </r>
  <r>
    <n v="20"/>
    <x v="2"/>
    <n v="0"/>
    <n v="0"/>
    <n v="0"/>
    <n v="0"/>
    <n v="0"/>
    <n v="0"/>
    <n v="0"/>
    <n v="0"/>
    <n v="0"/>
    <n v="1"/>
    <n v="4"/>
    <n v="4"/>
    <n v="2"/>
    <n v="5"/>
    <n v="10"/>
    <n v="1"/>
    <n v="1"/>
    <n v="1"/>
    <n v="1"/>
    <n v="5"/>
    <n v="1"/>
    <n v="5"/>
    <n v="5"/>
    <n v="2"/>
    <n v="2"/>
    <n v="5"/>
    <n v="4"/>
    <n v="22"/>
    <x v="1"/>
    <n v="0"/>
    <n v="0"/>
    <n v="1"/>
    <n v="1"/>
    <x v="1"/>
    <n v="4"/>
    <n v="65"/>
    <n v="178"/>
    <n v="2"/>
    <x v="0"/>
    <n v="0"/>
    <n v="1"/>
    <n v="0"/>
    <n v="0"/>
    <s v="keine"/>
    <n v="20"/>
    <x v="1"/>
    <n v="0"/>
    <n v="0"/>
    <n v="0"/>
    <n v="1"/>
    <x v="16"/>
    <x v="4"/>
    <n v="60"/>
    <n v="1"/>
    <m/>
    <n v="0"/>
  </r>
  <r>
    <n v="21"/>
    <x v="2"/>
    <n v="0"/>
    <n v="0"/>
    <n v="0"/>
    <n v="0"/>
    <n v="0"/>
    <n v="0"/>
    <n v="1"/>
    <n v="5"/>
    <n v="5"/>
    <n v="1"/>
    <n v="2"/>
    <n v="2"/>
    <n v="1"/>
    <n v="5"/>
    <n v="5"/>
    <n v="0"/>
    <n v="0"/>
    <n v="0"/>
    <n v="1"/>
    <n v="3"/>
    <n v="1"/>
    <n v="5"/>
    <n v="5"/>
    <n v="3"/>
    <n v="3"/>
    <n v="1"/>
    <n v="3"/>
    <n v="18"/>
    <x v="2"/>
    <n v="1"/>
    <n v="0"/>
    <n v="0"/>
    <n v="1"/>
    <x v="1"/>
    <n v="0"/>
    <n v="74"/>
    <n v="172"/>
    <n v="1"/>
    <x v="1"/>
    <n v="1"/>
    <n v="0"/>
    <n v="0"/>
    <n v="0"/>
    <s v="keine"/>
    <n v="1"/>
    <x v="0"/>
    <n v="1"/>
    <n v="0"/>
    <n v="0"/>
    <n v="0"/>
    <x v="13"/>
    <x v="1"/>
    <n v="30"/>
    <n v="1"/>
    <m/>
    <n v="1"/>
  </r>
  <r>
    <n v="22"/>
    <x v="2"/>
    <n v="0"/>
    <n v="0"/>
    <n v="0"/>
    <n v="0"/>
    <n v="0"/>
    <n v="0"/>
    <n v="1"/>
    <n v="3"/>
    <n v="3"/>
    <n v="1"/>
    <n v="1"/>
    <n v="1"/>
    <n v="1"/>
    <n v="4"/>
    <n v="4"/>
    <n v="0"/>
    <n v="0"/>
    <n v="0"/>
    <n v="4"/>
    <n v="3"/>
    <n v="1"/>
    <n v="5"/>
    <n v="3"/>
    <n v="3"/>
    <n v="3"/>
    <n v="5"/>
    <n v="2"/>
    <n v="19"/>
    <x v="2"/>
    <n v="1"/>
    <n v="0"/>
    <n v="0"/>
    <n v="1"/>
    <x v="1"/>
    <n v="1"/>
    <n v="55"/>
    <n v="167"/>
    <n v="1"/>
    <x v="1"/>
    <n v="1"/>
    <n v="0"/>
    <n v="0"/>
    <n v="0"/>
    <s v="keine"/>
    <n v="1"/>
    <x v="0"/>
    <n v="1"/>
    <n v="0"/>
    <n v="0"/>
    <n v="0"/>
    <x v="13"/>
    <x v="1"/>
    <n v="30"/>
    <n v="0"/>
    <m/>
    <n v="0"/>
  </r>
  <r>
    <n v="23"/>
    <x v="2"/>
    <n v="1"/>
    <n v="3"/>
    <n v="3"/>
    <n v="1"/>
    <n v="3"/>
    <n v="3"/>
    <n v="0"/>
    <n v="0"/>
    <n v="0"/>
    <n v="1"/>
    <n v="5"/>
    <n v="5"/>
    <n v="2"/>
    <n v="5"/>
    <n v="10"/>
    <n v="0"/>
    <n v="0"/>
    <n v="0"/>
    <n v="5"/>
    <n v="4"/>
    <n v="1"/>
    <n v="5"/>
    <n v="3"/>
    <n v="2"/>
    <n v="1"/>
    <n v="1"/>
    <n v="2"/>
    <n v="22"/>
    <x v="1"/>
    <n v="0"/>
    <n v="0"/>
    <n v="1"/>
    <n v="1"/>
    <x v="1"/>
    <n v="0"/>
    <n v="50"/>
    <n v="158"/>
    <n v="2"/>
    <x v="0"/>
    <n v="0"/>
    <n v="1"/>
    <n v="0"/>
    <n v="1"/>
    <s v="Ber.Ausb"/>
    <n v="7"/>
    <x v="2"/>
    <n v="0"/>
    <n v="0"/>
    <n v="1"/>
    <n v="0"/>
    <x v="35"/>
    <x v="1"/>
    <n v="10"/>
    <n v="0"/>
    <m/>
    <n v="1"/>
  </r>
  <r>
    <n v="24"/>
    <x v="2"/>
    <n v="1"/>
    <n v="5"/>
    <n v="5"/>
    <n v="0"/>
    <n v="0"/>
    <n v="0"/>
    <n v="0"/>
    <n v="0"/>
    <n v="0"/>
    <n v="1"/>
    <n v="5"/>
    <n v="5"/>
    <n v="1"/>
    <n v="5"/>
    <n v="5"/>
    <n v="0"/>
    <n v="0"/>
    <n v="0"/>
    <n v="3"/>
    <n v="5"/>
    <n v="1"/>
    <n v="5"/>
    <n v="4"/>
    <n v="4"/>
    <n v="4"/>
    <n v="4"/>
    <n v="1"/>
    <n v="20"/>
    <x v="0"/>
    <n v="0"/>
    <n v="1"/>
    <n v="0"/>
    <n v="0"/>
    <x v="0"/>
    <n v="0"/>
    <n v="65"/>
    <n v="180"/>
    <n v="1"/>
    <x v="1"/>
    <n v="1"/>
    <n v="0"/>
    <n v="0"/>
    <n v="1"/>
    <s v="Ber.Ausb"/>
    <n v="1"/>
    <x v="0"/>
    <n v="1"/>
    <n v="0"/>
    <n v="0"/>
    <n v="0"/>
    <x v="7"/>
    <x v="5"/>
    <n v="40"/>
    <n v="0"/>
    <m/>
    <n v="0"/>
  </r>
  <r>
    <n v="25"/>
    <x v="2"/>
    <n v="1"/>
    <n v="4"/>
    <n v="4"/>
    <n v="1"/>
    <n v="3"/>
    <n v="3"/>
    <n v="1"/>
    <n v="5"/>
    <n v="5"/>
    <n v="0"/>
    <n v="0"/>
    <n v="0"/>
    <n v="1"/>
    <n v="5"/>
    <n v="5"/>
    <n v="0"/>
    <n v="0"/>
    <n v="0"/>
    <n v="1"/>
    <n v="3"/>
    <n v="1"/>
    <n v="5"/>
    <n v="5"/>
    <n v="4"/>
    <n v="3"/>
    <n v="5"/>
    <n v="2"/>
    <n v="20"/>
    <x v="0"/>
    <n v="0"/>
    <n v="1"/>
    <n v="0"/>
    <n v="1"/>
    <x v="1"/>
    <n v="0"/>
    <n v="50"/>
    <n v="167"/>
    <n v="2"/>
    <x v="0"/>
    <n v="0"/>
    <n v="1"/>
    <n v="0"/>
    <n v="0"/>
    <s v="keine"/>
    <n v="1"/>
    <x v="0"/>
    <n v="1"/>
    <n v="0"/>
    <n v="0"/>
    <n v="0"/>
    <x v="6"/>
    <x v="4"/>
    <n v="30"/>
    <n v="0"/>
    <m/>
    <n v="1"/>
  </r>
  <r>
    <n v="26"/>
    <x v="2"/>
    <n v="0"/>
    <n v="0"/>
    <n v="0"/>
    <n v="0"/>
    <n v="0"/>
    <n v="0"/>
    <n v="1"/>
    <n v="5"/>
    <n v="5"/>
    <n v="0"/>
    <n v="0"/>
    <n v="0"/>
    <n v="2"/>
    <n v="3"/>
    <n v="6"/>
    <n v="0"/>
    <n v="0"/>
    <n v="0"/>
    <n v="1"/>
    <n v="4"/>
    <n v="1"/>
    <n v="4"/>
    <n v="3"/>
    <n v="2"/>
    <n v="2"/>
    <n v="4"/>
    <n v="1"/>
    <n v="18"/>
    <x v="2"/>
    <n v="1"/>
    <n v="0"/>
    <n v="0"/>
    <n v="0"/>
    <x v="0"/>
    <n v="0"/>
    <n v="59"/>
    <n v="168"/>
    <n v="1"/>
    <x v="1"/>
    <n v="1"/>
    <n v="0"/>
    <n v="0"/>
    <n v="0"/>
    <s v="keine"/>
    <n v="1"/>
    <x v="0"/>
    <n v="1"/>
    <n v="0"/>
    <n v="0"/>
    <n v="0"/>
    <x v="16"/>
    <x v="4"/>
    <n v="36"/>
    <n v="0"/>
    <m/>
    <n v="1"/>
  </r>
  <r>
    <n v="27"/>
    <x v="2"/>
    <n v="6"/>
    <n v="5"/>
    <n v="30"/>
    <n v="0"/>
    <n v="5"/>
    <n v="0"/>
    <n v="1"/>
    <n v="5"/>
    <n v="5"/>
    <n v="1"/>
    <n v="5"/>
    <n v="5"/>
    <n v="3"/>
    <n v="5"/>
    <n v="15"/>
    <n v="2"/>
    <n v="5"/>
    <n v="10"/>
    <n v="4"/>
    <n v="4"/>
    <n v="4"/>
    <n v="1"/>
    <n v="2"/>
    <n v="4"/>
    <n v="3"/>
    <n v="3"/>
    <n v="1"/>
    <n v="23"/>
    <x v="1"/>
    <n v="0"/>
    <n v="0"/>
    <n v="1"/>
    <n v="0"/>
    <x v="0"/>
    <n v="2"/>
    <n v="71"/>
    <n v="177"/>
    <n v="2"/>
    <x v="0"/>
    <n v="0"/>
    <n v="1"/>
    <n v="0"/>
    <n v="0"/>
    <s v="keine"/>
    <n v="5"/>
    <x v="2"/>
    <n v="0"/>
    <n v="0"/>
    <n v="1"/>
    <n v="0"/>
    <x v="36"/>
    <x v="1"/>
    <n v="20"/>
    <n v="0"/>
    <m/>
    <n v="0"/>
  </r>
  <r>
    <n v="28"/>
    <x v="2"/>
    <n v="0"/>
    <n v="0"/>
    <n v="0"/>
    <n v="0"/>
    <n v="0"/>
    <n v="0"/>
    <n v="0"/>
    <n v="0"/>
    <n v="0"/>
    <n v="0"/>
    <n v="0"/>
    <n v="0"/>
    <n v="1"/>
    <n v="3"/>
    <n v="3"/>
    <n v="0"/>
    <n v="0"/>
    <n v="0"/>
    <n v="1"/>
    <n v="1"/>
    <n v="1"/>
    <n v="5"/>
    <n v="3"/>
    <n v="3"/>
    <n v="3"/>
    <n v="3"/>
    <n v="3"/>
    <n v="20"/>
    <x v="0"/>
    <n v="0"/>
    <n v="1"/>
    <n v="0"/>
    <n v="0"/>
    <x v="0"/>
    <n v="0"/>
    <n v="50"/>
    <n v="172"/>
    <n v="1"/>
    <x v="1"/>
    <n v="1"/>
    <n v="0"/>
    <n v="0"/>
    <n v="0"/>
    <s v="keine"/>
    <n v="1"/>
    <x v="0"/>
    <n v="1"/>
    <n v="0"/>
    <n v="0"/>
    <n v="0"/>
    <x v="21"/>
    <x v="1"/>
    <n v="20"/>
    <n v="0"/>
    <m/>
    <n v="0"/>
  </r>
  <r>
    <n v="29"/>
    <x v="2"/>
    <n v="0"/>
    <n v="0"/>
    <n v="0"/>
    <n v="0"/>
    <n v="0"/>
    <n v="0"/>
    <n v="1"/>
    <n v="2"/>
    <n v="2"/>
    <n v="0"/>
    <n v="0"/>
    <n v="0"/>
    <n v="1"/>
    <n v="3"/>
    <n v="3"/>
    <n v="0"/>
    <n v="0"/>
    <n v="0"/>
    <n v="4"/>
    <n v="1"/>
    <n v="1"/>
    <n v="3"/>
    <n v="3"/>
    <n v="2"/>
    <n v="2"/>
    <n v="2"/>
    <n v="2"/>
    <n v="18"/>
    <x v="2"/>
    <n v="1"/>
    <n v="0"/>
    <n v="0"/>
    <n v="0"/>
    <x v="0"/>
    <n v="0.25"/>
    <n v="80"/>
    <n v="183"/>
    <n v="2"/>
    <x v="0"/>
    <n v="0"/>
    <n v="1"/>
    <n v="0"/>
    <n v="0"/>
    <s v="keine"/>
    <n v="1"/>
    <x v="0"/>
    <n v="1"/>
    <n v="0"/>
    <n v="0"/>
    <n v="0"/>
    <x v="2"/>
    <x v="1"/>
    <n v="15"/>
    <n v="0"/>
    <m/>
    <n v="0"/>
  </r>
  <r>
    <n v="30"/>
    <x v="2"/>
    <n v="0"/>
    <n v="0"/>
    <n v="0"/>
    <n v="0"/>
    <n v="0"/>
    <n v="0"/>
    <n v="1"/>
    <n v="1"/>
    <n v="1"/>
    <n v="0"/>
    <n v="0"/>
    <n v="0"/>
    <n v="1"/>
    <n v="3"/>
    <n v="3"/>
    <n v="0"/>
    <n v="0"/>
    <n v="0"/>
    <n v="1"/>
    <n v="4"/>
    <n v="4"/>
    <n v="5"/>
    <n v="5"/>
    <n v="2"/>
    <n v="2"/>
    <n v="5"/>
    <n v="3"/>
    <n v="22"/>
    <x v="1"/>
    <n v="0"/>
    <n v="0"/>
    <n v="1"/>
    <n v="1"/>
    <x v="1"/>
    <n v="3"/>
    <m/>
    <n v="172"/>
    <n v="1"/>
    <x v="1"/>
    <n v="1"/>
    <n v="0"/>
    <n v="0"/>
    <m/>
    <s v="-"/>
    <n v="1"/>
    <x v="0"/>
    <n v="1"/>
    <n v="0"/>
    <n v="0"/>
    <n v="0"/>
    <x v="37"/>
    <x v="5"/>
    <n v="40"/>
    <n v="1"/>
    <m/>
    <n v="0"/>
  </r>
  <r>
    <n v="31"/>
    <x v="2"/>
    <n v="0"/>
    <n v="0"/>
    <n v="0"/>
    <n v="0"/>
    <n v="0"/>
    <n v="0"/>
    <n v="0"/>
    <n v="0"/>
    <n v="0"/>
    <n v="0"/>
    <n v="0"/>
    <n v="0"/>
    <n v="1"/>
    <n v="2"/>
    <n v="2"/>
    <n v="0"/>
    <n v="0"/>
    <n v="0"/>
    <n v="1"/>
    <n v="2"/>
    <n v="1"/>
    <n v="5"/>
    <n v="3"/>
    <n v="3"/>
    <n v="3"/>
    <n v="5"/>
    <n v="1"/>
    <n v="21"/>
    <x v="0"/>
    <n v="0"/>
    <n v="1"/>
    <n v="0"/>
    <n v="1"/>
    <x v="1"/>
    <n v="0"/>
    <m/>
    <n v="183"/>
    <n v="1"/>
    <x v="1"/>
    <n v="1"/>
    <n v="0"/>
    <n v="0"/>
    <n v="0"/>
    <s v="keine"/>
    <n v="6"/>
    <x v="2"/>
    <n v="0"/>
    <n v="0"/>
    <n v="1"/>
    <n v="0"/>
    <x v="16"/>
    <x v="4"/>
    <n v="90"/>
    <n v="1"/>
    <m/>
    <n v="0"/>
  </r>
  <r>
    <n v="32"/>
    <x v="2"/>
    <n v="0"/>
    <n v="0"/>
    <n v="0"/>
    <n v="0"/>
    <n v="0"/>
    <n v="0"/>
    <n v="0"/>
    <n v="0"/>
    <n v="0"/>
    <n v="0"/>
    <n v="0"/>
    <n v="0"/>
    <n v="1"/>
    <n v="3"/>
    <n v="3"/>
    <n v="0"/>
    <n v="0"/>
    <n v="0"/>
    <n v="1"/>
    <n v="5"/>
    <n v="2"/>
    <n v="5"/>
    <n v="2"/>
    <n v="2"/>
    <n v="2"/>
    <n v="1"/>
    <n v="2"/>
    <n v="20"/>
    <x v="0"/>
    <n v="0"/>
    <n v="1"/>
    <n v="0"/>
    <n v="1"/>
    <x v="1"/>
    <n v="0"/>
    <n v="58"/>
    <n v="165"/>
    <n v="1"/>
    <x v="1"/>
    <n v="1"/>
    <n v="0"/>
    <n v="0"/>
    <n v="0"/>
    <s v="keine"/>
    <n v="6"/>
    <x v="2"/>
    <n v="0"/>
    <n v="0"/>
    <n v="1"/>
    <n v="0"/>
    <x v="38"/>
    <x v="1"/>
    <n v="10"/>
    <n v="1"/>
    <m/>
    <n v="0"/>
  </r>
  <r>
    <n v="33"/>
    <x v="2"/>
    <n v="0"/>
    <n v="0"/>
    <n v="0"/>
    <n v="0"/>
    <n v="0"/>
    <n v="0"/>
    <n v="1"/>
    <n v="3"/>
    <n v="3"/>
    <n v="0"/>
    <n v="0"/>
    <n v="0"/>
    <n v="1"/>
    <n v="0.5"/>
    <n v="0.5"/>
    <n v="0"/>
    <n v="0"/>
    <n v="0"/>
    <n v="5"/>
    <n v="3"/>
    <n v="1"/>
    <n v="4"/>
    <n v="1"/>
    <n v="1"/>
    <n v="1"/>
    <n v="1"/>
    <n v="1"/>
    <n v="21"/>
    <x v="0"/>
    <n v="0"/>
    <n v="1"/>
    <n v="0"/>
    <n v="0"/>
    <x v="0"/>
    <n v="3"/>
    <n v="93"/>
    <n v="180"/>
    <n v="2"/>
    <x v="0"/>
    <n v="0"/>
    <n v="1"/>
    <n v="0"/>
    <n v="0"/>
    <s v="keine"/>
    <n v="1"/>
    <x v="0"/>
    <n v="1"/>
    <n v="0"/>
    <n v="0"/>
    <n v="0"/>
    <x v="39"/>
    <x v="5"/>
    <m/>
    <n v="1"/>
    <m/>
    <n v="0"/>
  </r>
  <r>
    <n v="34"/>
    <x v="2"/>
    <n v="1"/>
    <n v="2"/>
    <n v="2"/>
    <n v="0"/>
    <n v="0"/>
    <n v="0"/>
    <n v="5"/>
    <n v="5"/>
    <n v="25"/>
    <n v="3"/>
    <n v="2"/>
    <n v="6"/>
    <n v="2"/>
    <n v="3"/>
    <n v="6"/>
    <n v="0"/>
    <n v="0"/>
    <n v="0"/>
    <n v="2"/>
    <n v="4"/>
    <n v="5"/>
    <n v="5"/>
    <n v="1"/>
    <n v="3"/>
    <n v="2"/>
    <n v="1"/>
    <n v="4"/>
    <n v="20"/>
    <x v="0"/>
    <n v="0"/>
    <n v="1"/>
    <n v="0"/>
    <n v="0"/>
    <x v="0"/>
    <n v="1"/>
    <n v="85"/>
    <n v="178"/>
    <n v="1"/>
    <x v="1"/>
    <n v="1"/>
    <n v="0"/>
    <n v="0"/>
    <n v="0"/>
    <s v="keine"/>
    <n v="1"/>
    <x v="0"/>
    <n v="1"/>
    <n v="0"/>
    <n v="0"/>
    <n v="0"/>
    <x v="3"/>
    <x v="2"/>
    <n v="60"/>
    <n v="1"/>
    <m/>
    <n v="0"/>
  </r>
  <r>
    <n v="35"/>
    <x v="2"/>
    <n v="0"/>
    <n v="0"/>
    <n v="0"/>
    <n v="0"/>
    <n v="0"/>
    <n v="0"/>
    <n v="2"/>
    <n v="1"/>
    <n v="2"/>
    <n v="1"/>
    <n v="1"/>
    <n v="1"/>
    <n v="2"/>
    <n v="4"/>
    <n v="8"/>
    <n v="0"/>
    <n v="0"/>
    <n v="0"/>
    <n v="3"/>
    <n v="4"/>
    <n v="1"/>
    <n v="5"/>
    <n v="4"/>
    <n v="3"/>
    <n v="3"/>
    <n v="5"/>
    <n v="2"/>
    <m/>
    <x v="3"/>
    <s v="-"/>
    <s v="-"/>
    <s v="-"/>
    <n v="1"/>
    <x v="1"/>
    <n v="0"/>
    <m/>
    <m/>
    <n v="2"/>
    <x v="0"/>
    <n v="0"/>
    <n v="1"/>
    <n v="0"/>
    <n v="0"/>
    <s v="keine"/>
    <n v="1"/>
    <x v="0"/>
    <n v="1"/>
    <n v="0"/>
    <n v="0"/>
    <n v="0"/>
    <x v="16"/>
    <x v="4"/>
    <m/>
    <n v="1"/>
    <m/>
    <n v="1"/>
  </r>
  <r>
    <n v="36"/>
    <x v="2"/>
    <n v="1"/>
    <n v="2"/>
    <n v="2"/>
    <n v="0"/>
    <n v="0"/>
    <n v="0"/>
    <n v="0"/>
    <n v="0"/>
    <n v="0"/>
    <n v="1"/>
    <n v="1"/>
    <n v="1"/>
    <n v="1"/>
    <n v="2"/>
    <n v="2"/>
    <n v="0"/>
    <n v="0"/>
    <n v="0"/>
    <n v="4"/>
    <n v="5"/>
    <n v="1"/>
    <n v="5"/>
    <n v="3"/>
    <n v="4"/>
    <n v="4"/>
    <n v="5"/>
    <n v="1"/>
    <n v="21"/>
    <x v="0"/>
    <n v="0"/>
    <n v="1"/>
    <n v="0"/>
    <n v="1"/>
    <x v="1"/>
    <n v="3"/>
    <n v="75"/>
    <n v="186"/>
    <n v="2"/>
    <x v="0"/>
    <n v="0"/>
    <n v="1"/>
    <n v="0"/>
    <n v="1"/>
    <s v="Ber.Ausb"/>
    <n v="9"/>
    <x v="3"/>
    <n v="0"/>
    <n v="1"/>
    <n v="0"/>
    <n v="0"/>
    <x v="1"/>
    <x v="1"/>
    <n v="15"/>
    <n v="1"/>
    <m/>
    <n v="0"/>
  </r>
  <r>
    <n v="37"/>
    <x v="2"/>
    <n v="1"/>
    <n v="3"/>
    <n v="3"/>
    <n v="0"/>
    <n v="0"/>
    <n v="0"/>
    <n v="1"/>
    <n v="4"/>
    <n v="4"/>
    <n v="0"/>
    <n v="0"/>
    <n v="0"/>
    <n v="0"/>
    <n v="0"/>
    <n v="0"/>
    <n v="0"/>
    <n v="0"/>
    <n v="0"/>
    <n v="3"/>
    <n v="4"/>
    <n v="5"/>
    <n v="3"/>
    <n v="2"/>
    <n v="2"/>
    <n v="2"/>
    <n v="2"/>
    <n v="2"/>
    <n v="22"/>
    <x v="1"/>
    <n v="0"/>
    <n v="0"/>
    <n v="1"/>
    <n v="0"/>
    <x v="0"/>
    <n v="0"/>
    <n v="75"/>
    <n v="180"/>
    <n v="1"/>
    <x v="1"/>
    <n v="1"/>
    <n v="0"/>
    <n v="0"/>
    <n v="0"/>
    <s v="keine"/>
    <n v="1"/>
    <x v="0"/>
    <n v="1"/>
    <n v="0"/>
    <n v="0"/>
    <n v="0"/>
    <x v="32"/>
    <x v="1"/>
    <n v="10"/>
    <n v="1"/>
    <m/>
    <n v="0"/>
  </r>
  <r>
    <n v="38"/>
    <x v="2"/>
    <n v="0"/>
    <n v="0"/>
    <n v="0"/>
    <n v="0"/>
    <n v="0"/>
    <n v="0"/>
    <n v="2"/>
    <n v="2"/>
    <n v="4"/>
    <n v="0"/>
    <n v="0"/>
    <n v="0"/>
    <n v="0"/>
    <n v="0"/>
    <n v="0"/>
    <n v="0"/>
    <n v="0"/>
    <n v="0"/>
    <n v="1"/>
    <n v="2"/>
    <n v="2"/>
    <n v="2"/>
    <n v="2"/>
    <n v="2"/>
    <n v="2"/>
    <n v="1"/>
    <n v="1"/>
    <n v="23"/>
    <x v="1"/>
    <n v="0"/>
    <n v="0"/>
    <n v="1"/>
    <n v="0"/>
    <x v="0"/>
    <n v="0"/>
    <n v="80"/>
    <n v="170"/>
    <n v="1"/>
    <x v="1"/>
    <n v="1"/>
    <n v="0"/>
    <n v="0"/>
    <n v="0"/>
    <s v="keine"/>
    <n v="9"/>
    <x v="3"/>
    <n v="0"/>
    <n v="1"/>
    <n v="0"/>
    <n v="0"/>
    <x v="21"/>
    <x v="1"/>
    <n v="10"/>
    <n v="1"/>
    <m/>
    <n v="0"/>
  </r>
  <r>
    <n v="1"/>
    <x v="3"/>
    <n v="0"/>
    <n v="0"/>
    <n v="0"/>
    <n v="0"/>
    <n v="0"/>
    <n v="0"/>
    <n v="1"/>
    <n v="5"/>
    <n v="5"/>
    <n v="0"/>
    <n v="0"/>
    <n v="0"/>
    <n v="1"/>
    <n v="5"/>
    <n v="5"/>
    <n v="0"/>
    <n v="0"/>
    <n v="0"/>
    <n v="5"/>
    <n v="1"/>
    <n v="1"/>
    <n v="3"/>
    <n v="2"/>
    <n v="2"/>
    <n v="1"/>
    <n v="1"/>
    <n v="5"/>
    <n v="19"/>
    <x v="2"/>
    <n v="1"/>
    <n v="0"/>
    <n v="0"/>
    <n v="0"/>
    <x v="0"/>
    <n v="0"/>
    <n v="57"/>
    <n v="165"/>
    <n v="1"/>
    <x v="1"/>
    <n v="1"/>
    <n v="0"/>
    <n v="0"/>
    <n v="0"/>
    <s v="keine"/>
    <n v="1"/>
    <x v="0"/>
    <n v="1"/>
    <n v="0"/>
    <n v="0"/>
    <n v="0"/>
    <x v="40"/>
    <x v="5"/>
    <n v="35"/>
    <n v="1"/>
    <m/>
    <n v="0"/>
  </r>
  <r>
    <n v="2"/>
    <x v="3"/>
    <n v="0"/>
    <n v="0"/>
    <n v="0"/>
    <n v="0"/>
    <n v="0"/>
    <n v="0"/>
    <n v="1"/>
    <n v="4"/>
    <n v="4"/>
    <n v="0"/>
    <n v="0"/>
    <n v="0"/>
    <n v="0"/>
    <n v="0"/>
    <n v="0"/>
    <n v="0"/>
    <n v="0"/>
    <n v="0"/>
    <n v="5"/>
    <n v="5"/>
    <n v="5"/>
    <n v="5"/>
    <n v="2"/>
    <n v="3"/>
    <n v="3"/>
    <n v="1"/>
    <n v="4"/>
    <n v="19"/>
    <x v="2"/>
    <n v="1"/>
    <n v="0"/>
    <n v="0"/>
    <n v="0"/>
    <x v="0"/>
    <n v="0"/>
    <n v="76"/>
    <n v="175"/>
    <n v="2"/>
    <x v="0"/>
    <n v="0"/>
    <n v="1"/>
    <n v="0"/>
    <n v="0"/>
    <s v="keine"/>
    <n v="1"/>
    <x v="0"/>
    <n v="1"/>
    <n v="0"/>
    <n v="0"/>
    <n v="0"/>
    <x v="17"/>
    <x v="1"/>
    <n v="3"/>
    <n v="0"/>
    <m/>
    <n v="1"/>
  </r>
  <r>
    <n v="3"/>
    <x v="3"/>
    <n v="1"/>
    <n v="5"/>
    <n v="5"/>
    <n v="0"/>
    <n v="0"/>
    <n v="0"/>
    <n v="3"/>
    <n v="5"/>
    <n v="15"/>
    <n v="1"/>
    <n v="4"/>
    <n v="4"/>
    <n v="2"/>
    <n v="5"/>
    <n v="10"/>
    <n v="1"/>
    <n v="3"/>
    <n v="3"/>
    <n v="4"/>
    <n v="4"/>
    <n v="5"/>
    <n v="3"/>
    <n v="2"/>
    <n v="2"/>
    <n v="2"/>
    <n v="1"/>
    <n v="5"/>
    <n v="20"/>
    <x v="0"/>
    <n v="0"/>
    <n v="1"/>
    <n v="0"/>
    <n v="0"/>
    <x v="0"/>
    <n v="0"/>
    <n v="83"/>
    <n v="191"/>
    <n v="1"/>
    <x v="1"/>
    <n v="1"/>
    <n v="0"/>
    <n v="0"/>
    <n v="0"/>
    <s v="keine"/>
    <n v="9"/>
    <x v="3"/>
    <n v="0"/>
    <n v="1"/>
    <n v="0"/>
    <n v="0"/>
    <x v="41"/>
    <x v="5"/>
    <n v="30"/>
    <n v="1"/>
    <m/>
    <n v="0"/>
  </r>
  <r>
    <n v="4"/>
    <x v="3"/>
    <n v="0"/>
    <n v="0"/>
    <n v="0"/>
    <n v="0"/>
    <n v="0"/>
    <n v="0"/>
    <n v="1"/>
    <n v="1"/>
    <n v="1"/>
    <n v="1"/>
    <n v="2"/>
    <n v="2"/>
    <n v="1"/>
    <n v="3"/>
    <n v="3"/>
    <n v="0"/>
    <n v="0"/>
    <n v="0"/>
    <n v="1"/>
    <n v="4"/>
    <n v="4"/>
    <n v="5"/>
    <n v="3"/>
    <n v="3"/>
    <n v="3"/>
    <n v="3"/>
    <n v="1"/>
    <m/>
    <x v="3"/>
    <s v="-"/>
    <s v="-"/>
    <s v="-"/>
    <n v="0"/>
    <x v="0"/>
    <n v="0"/>
    <n v="80"/>
    <n v="185"/>
    <n v="1"/>
    <x v="1"/>
    <n v="1"/>
    <n v="0"/>
    <n v="0"/>
    <n v="0"/>
    <s v="keine"/>
    <n v="1"/>
    <x v="0"/>
    <n v="1"/>
    <n v="0"/>
    <n v="0"/>
    <n v="0"/>
    <x v="13"/>
    <x v="1"/>
    <n v="30"/>
    <n v="0"/>
    <m/>
    <n v="0"/>
  </r>
  <r>
    <n v="5"/>
    <x v="3"/>
    <n v="1"/>
    <n v="3"/>
    <n v="3"/>
    <n v="0"/>
    <n v="1"/>
    <n v="0"/>
    <n v="0"/>
    <n v="0"/>
    <n v="0"/>
    <n v="0"/>
    <n v="0"/>
    <n v="0"/>
    <n v="0"/>
    <n v="0"/>
    <n v="0"/>
    <n v="0"/>
    <n v="0"/>
    <n v="0"/>
    <n v="2"/>
    <n v="4"/>
    <n v="2"/>
    <n v="4"/>
    <n v="4"/>
    <n v="4"/>
    <n v="3"/>
    <n v="2"/>
    <n v="4"/>
    <n v="20"/>
    <x v="0"/>
    <n v="0"/>
    <n v="1"/>
    <n v="0"/>
    <n v="0"/>
    <x v="0"/>
    <n v="1"/>
    <n v="81"/>
    <n v="178"/>
    <n v="1"/>
    <x v="1"/>
    <n v="1"/>
    <n v="0"/>
    <n v="0"/>
    <n v="0"/>
    <s v="keine"/>
    <n v="9"/>
    <x v="3"/>
    <n v="0"/>
    <n v="1"/>
    <n v="0"/>
    <n v="0"/>
    <x v="42"/>
    <x v="3"/>
    <n v="60"/>
    <n v="0"/>
    <m/>
    <n v="0"/>
  </r>
  <r>
    <n v="6"/>
    <x v="3"/>
    <n v="2.5"/>
    <n v="5"/>
    <n v="12.5"/>
    <n v="0"/>
    <n v="0"/>
    <n v="0"/>
    <n v="0"/>
    <n v="0"/>
    <n v="0"/>
    <n v="0"/>
    <n v="0"/>
    <n v="0"/>
    <n v="1"/>
    <n v="5"/>
    <n v="5"/>
    <n v="1"/>
    <n v="5"/>
    <n v="5"/>
    <n v="2"/>
    <n v="3"/>
    <n v="2"/>
    <n v="3"/>
    <n v="4"/>
    <n v="3"/>
    <n v="3"/>
    <n v="2"/>
    <n v="3"/>
    <n v="27"/>
    <x v="1"/>
    <n v="0"/>
    <n v="0"/>
    <n v="1"/>
    <n v="0"/>
    <x v="0"/>
    <n v="12"/>
    <n v="60"/>
    <n v="168"/>
    <n v="2"/>
    <x v="0"/>
    <n v="0"/>
    <n v="1"/>
    <n v="0"/>
    <n v="1"/>
    <s v="Ber.Ausb"/>
    <n v="20"/>
    <x v="1"/>
    <n v="0"/>
    <n v="0"/>
    <n v="0"/>
    <n v="1"/>
    <x v="24"/>
    <x v="1"/>
    <n v="20"/>
    <n v="1"/>
    <m/>
    <n v="0"/>
  </r>
  <r>
    <n v="7"/>
    <x v="3"/>
    <n v="1"/>
    <n v="5"/>
    <n v="5"/>
    <n v="0"/>
    <n v="0"/>
    <n v="0"/>
    <m/>
    <m/>
    <n v="0"/>
    <n v="5"/>
    <n v="2"/>
    <n v="10"/>
    <n v="2"/>
    <n v="5"/>
    <n v="10"/>
    <n v="1"/>
    <n v="1"/>
    <n v="1"/>
    <n v="3"/>
    <n v="3"/>
    <n v="3"/>
    <n v="4"/>
    <n v="5"/>
    <n v="5"/>
    <n v="5"/>
    <n v="5"/>
    <n v="2"/>
    <n v="22"/>
    <x v="1"/>
    <n v="0"/>
    <n v="0"/>
    <n v="1"/>
    <n v="0"/>
    <x v="0"/>
    <n v="3"/>
    <n v="85"/>
    <n v="189"/>
    <n v="1"/>
    <x v="1"/>
    <n v="1"/>
    <n v="0"/>
    <n v="0"/>
    <n v="1"/>
    <s v="Ber.Ausb"/>
    <n v="9"/>
    <x v="3"/>
    <n v="0"/>
    <n v="1"/>
    <n v="0"/>
    <n v="0"/>
    <x v="21"/>
    <x v="1"/>
    <n v="15"/>
    <n v="0"/>
    <m/>
    <n v="0"/>
  </r>
  <r>
    <n v="8"/>
    <x v="3"/>
    <n v="1"/>
    <n v="2"/>
    <n v="2"/>
    <n v="0"/>
    <n v="0"/>
    <n v="0"/>
    <n v="0"/>
    <n v="0"/>
    <n v="0"/>
    <n v="0"/>
    <n v="0"/>
    <n v="0"/>
    <n v="1"/>
    <n v="2"/>
    <n v="2"/>
    <n v="0"/>
    <n v="0"/>
    <n v="0"/>
    <n v="2"/>
    <n v="3"/>
    <n v="4"/>
    <n v="5"/>
    <n v="4"/>
    <n v="5"/>
    <n v="4"/>
    <n v="3"/>
    <n v="3"/>
    <n v="29"/>
    <x v="1"/>
    <n v="0"/>
    <n v="0"/>
    <n v="1"/>
    <n v="0"/>
    <x v="0"/>
    <n v="2"/>
    <n v="85"/>
    <n v="190"/>
    <n v="1"/>
    <x v="1"/>
    <n v="1"/>
    <n v="0"/>
    <n v="0"/>
    <n v="1"/>
    <s v="Ber.Ausb"/>
    <n v="1"/>
    <x v="0"/>
    <n v="1"/>
    <n v="0"/>
    <n v="0"/>
    <n v="0"/>
    <x v="43"/>
    <x v="3"/>
    <n v="60"/>
    <n v="1"/>
    <m/>
    <n v="0"/>
  </r>
  <r>
    <n v="9"/>
    <x v="3"/>
    <n v="0"/>
    <n v="0"/>
    <n v="0"/>
    <n v="1"/>
    <n v="1"/>
    <n v="1"/>
    <n v="0"/>
    <n v="0"/>
    <n v="0"/>
    <n v="0"/>
    <n v="0"/>
    <n v="0"/>
    <n v="0"/>
    <n v="0"/>
    <n v="0"/>
    <n v="0"/>
    <n v="0"/>
    <n v="0"/>
    <n v="1"/>
    <n v="1"/>
    <n v="1"/>
    <n v="3"/>
    <n v="5"/>
    <n v="3"/>
    <n v="2"/>
    <n v="2"/>
    <n v="1"/>
    <n v="18"/>
    <x v="2"/>
    <n v="1"/>
    <n v="0"/>
    <n v="0"/>
    <n v="1"/>
    <x v="1"/>
    <n v="0"/>
    <m/>
    <n v="169"/>
    <n v="2"/>
    <x v="0"/>
    <n v="0"/>
    <n v="1"/>
    <n v="0"/>
    <n v="0"/>
    <s v="keine"/>
    <n v="5"/>
    <x v="2"/>
    <n v="0"/>
    <n v="0"/>
    <n v="1"/>
    <n v="0"/>
    <x v="24"/>
    <x v="1"/>
    <n v="10"/>
    <n v="0"/>
    <m/>
    <n v="0"/>
  </r>
  <r>
    <n v="10"/>
    <x v="3"/>
    <n v="1"/>
    <n v="2"/>
    <n v="2"/>
    <n v="0"/>
    <n v="0"/>
    <n v="0"/>
    <n v="0"/>
    <n v="0"/>
    <n v="0"/>
    <n v="0"/>
    <n v="0"/>
    <n v="0"/>
    <n v="0"/>
    <n v="0"/>
    <n v="0"/>
    <n v="0"/>
    <n v="0"/>
    <n v="0"/>
    <n v="2"/>
    <n v="3"/>
    <n v="2"/>
    <n v="3"/>
    <n v="3"/>
    <n v="2"/>
    <n v="2"/>
    <n v="1"/>
    <n v="4"/>
    <n v="21"/>
    <x v="0"/>
    <n v="0"/>
    <n v="1"/>
    <n v="0"/>
    <n v="1"/>
    <x v="1"/>
    <n v="3"/>
    <n v="66"/>
    <n v="184"/>
    <n v="2"/>
    <x v="0"/>
    <n v="0"/>
    <n v="1"/>
    <n v="0"/>
    <n v="1"/>
    <s v="Ber.Ausb"/>
    <n v="1"/>
    <x v="0"/>
    <n v="1"/>
    <n v="0"/>
    <n v="0"/>
    <n v="0"/>
    <x v="39"/>
    <x v="5"/>
    <n v="75"/>
    <n v="0"/>
    <m/>
    <n v="1"/>
  </r>
  <r>
    <n v="11"/>
    <x v="3"/>
    <n v="1"/>
    <n v="2"/>
    <n v="2"/>
    <n v="2"/>
    <n v="3"/>
    <n v="6"/>
    <n v="0"/>
    <n v="0"/>
    <n v="0"/>
    <n v="0"/>
    <n v="0"/>
    <n v="0"/>
    <n v="1"/>
    <n v="1"/>
    <n v="1"/>
    <n v="1"/>
    <n v="1"/>
    <n v="1"/>
    <n v="1"/>
    <n v="3"/>
    <n v="2"/>
    <n v="3"/>
    <n v="4"/>
    <n v="4"/>
    <n v="4"/>
    <n v="2"/>
    <n v="1"/>
    <n v="20"/>
    <x v="0"/>
    <n v="0"/>
    <n v="1"/>
    <n v="0"/>
    <n v="0"/>
    <x v="0"/>
    <n v="0"/>
    <n v="76"/>
    <n v="190"/>
    <n v="1"/>
    <x v="1"/>
    <n v="1"/>
    <n v="0"/>
    <n v="0"/>
    <n v="0"/>
    <s v="keine"/>
    <n v="1"/>
    <x v="0"/>
    <n v="1"/>
    <n v="0"/>
    <n v="0"/>
    <n v="0"/>
    <x v="42"/>
    <x v="3"/>
    <n v="45"/>
    <n v="0"/>
    <m/>
    <n v="0"/>
  </r>
  <r>
    <n v="12"/>
    <x v="3"/>
    <n v="0"/>
    <n v="0"/>
    <n v="0"/>
    <n v="0"/>
    <n v="0"/>
    <n v="0"/>
    <n v="0"/>
    <n v="0.5"/>
    <n v="0"/>
    <n v="0"/>
    <n v="1"/>
    <n v="0"/>
    <n v="0"/>
    <n v="0.5"/>
    <n v="0"/>
    <n v="0"/>
    <n v="0"/>
    <n v="0"/>
    <n v="1"/>
    <n v="4"/>
    <n v="4"/>
    <n v="4"/>
    <n v="5"/>
    <n v="5"/>
    <n v="5"/>
    <n v="1"/>
    <n v="5"/>
    <n v="20"/>
    <x v="0"/>
    <n v="0"/>
    <n v="1"/>
    <n v="0"/>
    <n v="0"/>
    <x v="0"/>
    <n v="0"/>
    <n v="86"/>
    <n v="198"/>
    <n v="1"/>
    <x v="1"/>
    <n v="1"/>
    <n v="0"/>
    <n v="0"/>
    <n v="0"/>
    <s v="keine"/>
    <n v="1"/>
    <x v="0"/>
    <n v="1"/>
    <n v="0"/>
    <n v="0"/>
    <n v="0"/>
    <x v="0"/>
    <x v="5"/>
    <n v="50"/>
    <n v="0"/>
    <m/>
    <n v="0"/>
  </r>
  <r>
    <n v="13"/>
    <x v="3"/>
    <n v="1"/>
    <n v="1"/>
    <n v="1"/>
    <n v="0"/>
    <n v="0"/>
    <n v="0"/>
    <n v="2"/>
    <n v="2"/>
    <n v="4"/>
    <n v="0"/>
    <n v="0"/>
    <n v="0"/>
    <n v="1"/>
    <n v="1"/>
    <n v="1"/>
    <n v="0"/>
    <n v="0"/>
    <n v="0"/>
    <n v="3"/>
    <n v="3"/>
    <n v="1"/>
    <n v="5"/>
    <n v="3"/>
    <n v="3"/>
    <n v="3"/>
    <n v="5"/>
    <n v="3"/>
    <n v="21"/>
    <x v="0"/>
    <n v="0"/>
    <n v="1"/>
    <n v="0"/>
    <n v="1"/>
    <x v="1"/>
    <n v="2"/>
    <n v="65"/>
    <n v="165"/>
    <n v="1"/>
    <x v="1"/>
    <n v="1"/>
    <n v="0"/>
    <n v="0"/>
    <n v="0"/>
    <s v="keine"/>
    <n v="1"/>
    <x v="0"/>
    <n v="1"/>
    <n v="0"/>
    <n v="0"/>
    <n v="0"/>
    <x v="30"/>
    <x v="1"/>
    <n v="20"/>
    <n v="1"/>
    <m/>
    <n v="0"/>
  </r>
  <r>
    <n v="14"/>
    <x v="3"/>
    <n v="0"/>
    <n v="0"/>
    <n v="0"/>
    <n v="0"/>
    <n v="0"/>
    <n v="0"/>
    <n v="0"/>
    <n v="0"/>
    <n v="0"/>
    <n v="0"/>
    <n v="0"/>
    <n v="0"/>
    <n v="0"/>
    <n v="0"/>
    <n v="0"/>
    <n v="0"/>
    <n v="0"/>
    <n v="0"/>
    <n v="3"/>
    <n v="4"/>
    <n v="1"/>
    <n v="3"/>
    <n v="3"/>
    <n v="4"/>
    <n v="3"/>
    <n v="2"/>
    <n v="2"/>
    <n v="20"/>
    <x v="0"/>
    <n v="0"/>
    <n v="1"/>
    <n v="0"/>
    <n v="1"/>
    <x v="1"/>
    <n v="0"/>
    <n v="68"/>
    <n v="188"/>
    <n v="1"/>
    <x v="1"/>
    <n v="1"/>
    <n v="0"/>
    <n v="0"/>
    <n v="0"/>
    <s v="keine"/>
    <m/>
    <x v="4"/>
    <s v="-"/>
    <s v="-"/>
    <s v="-"/>
    <s v="-"/>
    <x v="23"/>
    <x v="1"/>
    <n v="13"/>
    <n v="0"/>
    <m/>
    <n v="0"/>
  </r>
  <r>
    <n v="15"/>
    <x v="3"/>
    <n v="1"/>
    <n v="4"/>
    <n v="4"/>
    <n v="0"/>
    <n v="0"/>
    <n v="0"/>
    <n v="0"/>
    <n v="0"/>
    <n v="0"/>
    <n v="0"/>
    <n v="0"/>
    <n v="0"/>
    <n v="1"/>
    <n v="2"/>
    <n v="2"/>
    <n v="0"/>
    <n v="0"/>
    <n v="0"/>
    <n v="3"/>
    <n v="3"/>
    <n v="1"/>
    <n v="5"/>
    <n v="4"/>
    <n v="1"/>
    <n v="1"/>
    <n v="1"/>
    <n v="1"/>
    <n v="22"/>
    <x v="1"/>
    <n v="0"/>
    <n v="0"/>
    <n v="1"/>
    <n v="1"/>
    <x v="1"/>
    <n v="1"/>
    <n v="70"/>
    <n v="179"/>
    <n v="1"/>
    <x v="1"/>
    <n v="1"/>
    <n v="0"/>
    <n v="0"/>
    <n v="1"/>
    <s v="Ber.Ausb"/>
    <n v="9"/>
    <x v="3"/>
    <n v="0"/>
    <n v="1"/>
    <n v="0"/>
    <n v="0"/>
    <x v="3"/>
    <x v="2"/>
    <n v="60"/>
    <n v="1"/>
    <m/>
    <n v="0"/>
  </r>
  <r>
    <n v="16"/>
    <x v="3"/>
    <n v="1"/>
    <n v="5"/>
    <n v="5"/>
    <n v="0"/>
    <n v="0"/>
    <n v="0"/>
    <n v="1"/>
    <n v="5"/>
    <n v="5"/>
    <n v="1"/>
    <n v="5"/>
    <n v="5"/>
    <n v="2"/>
    <n v="5"/>
    <n v="10"/>
    <n v="0"/>
    <n v="0"/>
    <n v="0"/>
    <n v="5"/>
    <n v="5"/>
    <n v="1"/>
    <n v="5"/>
    <n v="4"/>
    <n v="3"/>
    <n v="4"/>
    <n v="3"/>
    <n v="1"/>
    <n v="23"/>
    <x v="1"/>
    <n v="0"/>
    <n v="0"/>
    <n v="1"/>
    <n v="1"/>
    <x v="1"/>
    <n v="7"/>
    <n v="58"/>
    <n v="165"/>
    <n v="1"/>
    <x v="1"/>
    <n v="1"/>
    <n v="0"/>
    <n v="0"/>
    <n v="0"/>
    <s v="keine"/>
    <n v="1"/>
    <x v="0"/>
    <n v="1"/>
    <n v="0"/>
    <n v="0"/>
    <n v="0"/>
    <x v="16"/>
    <x v="4"/>
    <m/>
    <n v="1"/>
    <m/>
    <n v="0"/>
  </r>
  <r>
    <n v="17"/>
    <x v="3"/>
    <n v="2"/>
    <n v="5"/>
    <n v="10"/>
    <n v="1"/>
    <n v="2"/>
    <n v="2"/>
    <n v="0"/>
    <n v="0"/>
    <n v="0"/>
    <n v="0"/>
    <n v="0"/>
    <n v="0"/>
    <n v="0"/>
    <n v="0"/>
    <n v="0"/>
    <n v="0"/>
    <n v="0"/>
    <n v="0"/>
    <m/>
    <n v="1"/>
    <n v="1"/>
    <n v="5"/>
    <n v="3"/>
    <n v="1"/>
    <n v="3"/>
    <n v="1"/>
    <n v="4"/>
    <n v="24"/>
    <x v="1"/>
    <n v="0"/>
    <n v="0"/>
    <n v="1"/>
    <n v="1"/>
    <x v="1"/>
    <n v="4"/>
    <n v="62"/>
    <n v="169"/>
    <n v="1"/>
    <x v="1"/>
    <n v="1"/>
    <n v="0"/>
    <n v="0"/>
    <n v="1"/>
    <s v="Ber.Ausb"/>
    <n v="9"/>
    <x v="3"/>
    <n v="0"/>
    <n v="1"/>
    <n v="0"/>
    <n v="0"/>
    <x v="44"/>
    <x v="3"/>
    <n v="45"/>
    <n v="1"/>
    <m/>
    <n v="1"/>
  </r>
  <r>
    <n v="18"/>
    <x v="3"/>
    <n v="0"/>
    <n v="0"/>
    <n v="0"/>
    <n v="1"/>
    <n v="1"/>
    <n v="1"/>
    <n v="0"/>
    <n v="0"/>
    <n v="0"/>
    <n v="0"/>
    <n v="0"/>
    <n v="0"/>
    <n v="1"/>
    <n v="3"/>
    <n v="3"/>
    <n v="0"/>
    <n v="0"/>
    <n v="0"/>
    <n v="3"/>
    <n v="1"/>
    <n v="1"/>
    <n v="4"/>
    <n v="3"/>
    <n v="3"/>
    <n v="4"/>
    <n v="5"/>
    <n v="1"/>
    <n v="19"/>
    <x v="2"/>
    <n v="1"/>
    <n v="0"/>
    <n v="0"/>
    <n v="1"/>
    <x v="1"/>
    <n v="0"/>
    <n v="60"/>
    <n v="136"/>
    <n v="1"/>
    <x v="1"/>
    <n v="1"/>
    <n v="0"/>
    <n v="0"/>
    <n v="0"/>
    <s v="keine"/>
    <n v="15"/>
    <x v="2"/>
    <n v="0"/>
    <n v="0"/>
    <n v="1"/>
    <n v="0"/>
    <x v="36"/>
    <x v="1"/>
    <n v="20"/>
    <n v="0"/>
    <m/>
    <n v="0"/>
  </r>
  <r>
    <n v="19"/>
    <x v="3"/>
    <n v="0"/>
    <n v="0"/>
    <n v="0"/>
    <n v="0"/>
    <n v="0"/>
    <n v="0"/>
    <n v="0"/>
    <n v="0"/>
    <n v="0"/>
    <n v="0"/>
    <n v="0"/>
    <n v="0"/>
    <n v="0"/>
    <n v="0"/>
    <n v="0"/>
    <n v="0"/>
    <n v="0"/>
    <n v="0"/>
    <n v="4"/>
    <n v="2"/>
    <n v="1"/>
    <n v="5"/>
    <n v="3"/>
    <n v="3"/>
    <n v="3"/>
    <n v="4"/>
    <n v="3"/>
    <n v="22"/>
    <x v="1"/>
    <n v="0"/>
    <n v="0"/>
    <n v="1"/>
    <n v="1"/>
    <x v="1"/>
    <n v="3"/>
    <n v="65"/>
    <n v="171"/>
    <n v="1"/>
    <x v="1"/>
    <n v="1"/>
    <n v="0"/>
    <n v="0"/>
    <n v="1"/>
    <s v="Ber.Ausb"/>
    <n v="9"/>
    <x v="3"/>
    <n v="0"/>
    <n v="1"/>
    <n v="0"/>
    <n v="0"/>
    <x v="45"/>
    <x v="5"/>
    <n v="45"/>
    <n v="1"/>
    <m/>
    <n v="0"/>
  </r>
  <r>
    <n v="20"/>
    <x v="3"/>
    <n v="0"/>
    <n v="0"/>
    <n v="0"/>
    <n v="1"/>
    <n v="4"/>
    <n v="4"/>
    <n v="2"/>
    <n v="5"/>
    <n v="10"/>
    <n v="1"/>
    <n v="5"/>
    <n v="5"/>
    <n v="1"/>
    <n v="5"/>
    <n v="5"/>
    <n v="0"/>
    <n v="0"/>
    <n v="0"/>
    <n v="1"/>
    <n v="5"/>
    <n v="1"/>
    <n v="4"/>
    <n v="5"/>
    <n v="1"/>
    <n v="3"/>
    <n v="3"/>
    <n v="1"/>
    <n v="19"/>
    <x v="2"/>
    <n v="1"/>
    <n v="0"/>
    <n v="0"/>
    <n v="1"/>
    <x v="1"/>
    <n v="1"/>
    <m/>
    <n v="162"/>
    <n v="2"/>
    <x v="0"/>
    <n v="0"/>
    <n v="1"/>
    <n v="0"/>
    <n v="0"/>
    <s v="keine"/>
    <n v="1"/>
    <x v="0"/>
    <n v="1"/>
    <n v="0"/>
    <n v="0"/>
    <n v="0"/>
    <x v="16"/>
    <x v="4"/>
    <n v="15"/>
    <n v="0"/>
    <m/>
    <n v="0"/>
  </r>
  <r>
    <n v="21"/>
    <x v="3"/>
    <n v="1"/>
    <n v="3"/>
    <n v="3"/>
    <n v="1"/>
    <n v="5"/>
    <n v="5"/>
    <n v="2"/>
    <n v="5"/>
    <n v="10"/>
    <n v="2"/>
    <n v="2"/>
    <n v="4"/>
    <n v="1"/>
    <n v="5"/>
    <n v="5"/>
    <n v="0"/>
    <n v="0"/>
    <n v="0"/>
    <n v="3"/>
    <n v="4"/>
    <n v="5"/>
    <n v="2"/>
    <n v="2"/>
    <n v="3"/>
    <n v="1"/>
    <n v="2"/>
    <n v="5"/>
    <n v="24"/>
    <x v="1"/>
    <n v="0"/>
    <n v="0"/>
    <n v="1"/>
    <n v="0"/>
    <x v="0"/>
    <n v="1"/>
    <n v="90"/>
    <n v="176"/>
    <n v="1"/>
    <x v="1"/>
    <n v="1"/>
    <n v="0"/>
    <n v="0"/>
    <n v="0"/>
    <s v="keine"/>
    <n v="1"/>
    <x v="0"/>
    <n v="1"/>
    <n v="0"/>
    <n v="0"/>
    <n v="0"/>
    <x v="12"/>
    <x v="1"/>
    <n v="15"/>
    <m/>
    <m/>
    <n v="0"/>
  </r>
  <r>
    <n v="22"/>
    <x v="3"/>
    <n v="0"/>
    <n v="0"/>
    <n v="0"/>
    <n v="1"/>
    <n v="3.5"/>
    <n v="3.5"/>
    <n v="2"/>
    <n v="5"/>
    <n v="10"/>
    <n v="0"/>
    <n v="0"/>
    <n v="0"/>
    <n v="1"/>
    <n v="3"/>
    <n v="3"/>
    <n v="0"/>
    <n v="0"/>
    <n v="0"/>
    <n v="2"/>
    <n v="1"/>
    <n v="1"/>
    <n v="1"/>
    <n v="5"/>
    <n v="3"/>
    <n v="3"/>
    <n v="1"/>
    <n v="4"/>
    <n v="20"/>
    <x v="0"/>
    <n v="0"/>
    <n v="1"/>
    <n v="0"/>
    <n v="0"/>
    <x v="0"/>
    <n v="0"/>
    <n v="80"/>
    <n v="179"/>
    <n v="1"/>
    <x v="1"/>
    <n v="1"/>
    <n v="0"/>
    <n v="0"/>
    <n v="0"/>
    <s v="keine"/>
    <n v="20"/>
    <x v="1"/>
    <n v="0"/>
    <n v="0"/>
    <n v="0"/>
    <n v="1"/>
    <x v="1"/>
    <x v="1"/>
    <n v="35"/>
    <n v="0"/>
    <m/>
    <n v="0"/>
  </r>
  <r>
    <n v="23"/>
    <x v="3"/>
    <n v="1"/>
    <n v="3"/>
    <n v="3"/>
    <n v="0"/>
    <n v="0"/>
    <n v="0"/>
    <n v="0"/>
    <n v="0"/>
    <n v="0"/>
    <n v="0"/>
    <n v="0"/>
    <n v="0"/>
    <n v="0"/>
    <n v="0"/>
    <n v="0"/>
    <n v="0"/>
    <n v="0"/>
    <n v="0"/>
    <n v="3"/>
    <n v="5"/>
    <n v="1"/>
    <n v="5"/>
    <n v="2"/>
    <n v="1"/>
    <n v="1"/>
    <n v="3"/>
    <n v="2"/>
    <n v="19"/>
    <x v="2"/>
    <n v="1"/>
    <n v="0"/>
    <n v="0"/>
    <n v="1"/>
    <x v="1"/>
    <n v="0"/>
    <n v="70"/>
    <n v="170"/>
    <n v="2"/>
    <x v="0"/>
    <n v="0"/>
    <n v="1"/>
    <n v="0"/>
    <n v="0"/>
    <s v="keine"/>
    <n v="1"/>
    <x v="0"/>
    <n v="1"/>
    <n v="0"/>
    <n v="0"/>
    <n v="0"/>
    <x v="21"/>
    <x v="1"/>
    <n v="15"/>
    <n v="0"/>
    <m/>
    <n v="0"/>
  </r>
  <r>
    <n v="24"/>
    <x v="3"/>
    <n v="0"/>
    <n v="0"/>
    <n v="0"/>
    <n v="1"/>
    <n v="5"/>
    <n v="5"/>
    <n v="2"/>
    <n v="5"/>
    <n v="10"/>
    <n v="1"/>
    <n v="1"/>
    <n v="1"/>
    <n v="2"/>
    <n v="2.5"/>
    <n v="5"/>
    <n v="0"/>
    <n v="0"/>
    <n v="0"/>
    <n v="4"/>
    <n v="5"/>
    <n v="1"/>
    <n v="3"/>
    <n v="3"/>
    <n v="2"/>
    <n v="3"/>
    <n v="2"/>
    <n v="2"/>
    <n v="21"/>
    <x v="0"/>
    <n v="0"/>
    <n v="1"/>
    <n v="0"/>
    <n v="1"/>
    <x v="1"/>
    <n v="0"/>
    <n v="62"/>
    <n v="164"/>
    <n v="2"/>
    <x v="0"/>
    <n v="0"/>
    <n v="1"/>
    <n v="0"/>
    <n v="0"/>
    <s v="keine"/>
    <n v="15"/>
    <x v="2"/>
    <n v="0"/>
    <n v="0"/>
    <n v="1"/>
    <n v="0"/>
    <x v="46"/>
    <x v="1"/>
    <n v="15"/>
    <n v="0"/>
    <m/>
    <n v="1"/>
  </r>
  <r>
    <n v="25"/>
    <x v="3"/>
    <n v="0"/>
    <n v="0"/>
    <n v="0"/>
    <n v="0"/>
    <n v="0"/>
    <n v="0"/>
    <n v="0"/>
    <n v="0"/>
    <n v="0"/>
    <n v="0"/>
    <n v="0"/>
    <n v="0"/>
    <n v="0"/>
    <n v="0"/>
    <n v="0"/>
    <n v="0"/>
    <n v="0"/>
    <n v="0"/>
    <n v="4"/>
    <n v="4"/>
    <n v="2"/>
    <n v="4"/>
    <n v="5"/>
    <n v="3"/>
    <n v="3"/>
    <n v="3"/>
    <n v="4"/>
    <n v="20"/>
    <x v="0"/>
    <n v="0"/>
    <n v="1"/>
    <n v="0"/>
    <n v="0"/>
    <x v="0"/>
    <n v="0"/>
    <n v="64"/>
    <n v="169"/>
    <n v="2"/>
    <x v="0"/>
    <n v="0"/>
    <n v="1"/>
    <n v="0"/>
    <n v="0"/>
    <s v="keine"/>
    <n v="9"/>
    <x v="3"/>
    <n v="0"/>
    <n v="1"/>
    <n v="0"/>
    <n v="0"/>
    <x v="36"/>
    <x v="1"/>
    <n v="10"/>
    <n v="0"/>
    <m/>
    <n v="1"/>
  </r>
  <r>
    <n v="26"/>
    <x v="3"/>
    <n v="0"/>
    <n v="0"/>
    <n v="0"/>
    <n v="0"/>
    <n v="0"/>
    <n v="0"/>
    <n v="1"/>
    <n v="3"/>
    <n v="3"/>
    <n v="0"/>
    <n v="0"/>
    <n v="0"/>
    <n v="1"/>
    <n v="2"/>
    <n v="2"/>
    <n v="0"/>
    <n v="0"/>
    <n v="0"/>
    <n v="2"/>
    <n v="4"/>
    <n v="1"/>
    <n v="4"/>
    <n v="4"/>
    <n v="3"/>
    <n v="2"/>
    <n v="3"/>
    <n v="2"/>
    <n v="18"/>
    <x v="2"/>
    <n v="1"/>
    <n v="0"/>
    <n v="0"/>
    <n v="1"/>
    <x v="1"/>
    <n v="0"/>
    <n v="61"/>
    <n v="159"/>
    <n v="1"/>
    <x v="1"/>
    <n v="1"/>
    <n v="0"/>
    <n v="0"/>
    <n v="0"/>
    <s v="keine"/>
    <n v="1"/>
    <x v="0"/>
    <n v="1"/>
    <n v="0"/>
    <n v="0"/>
    <n v="0"/>
    <x v="2"/>
    <x v="1"/>
    <n v="20"/>
    <n v="1"/>
    <m/>
    <n v="0"/>
  </r>
  <r>
    <n v="27"/>
    <x v="3"/>
    <n v="1"/>
    <n v="2"/>
    <n v="2"/>
    <n v="0"/>
    <n v="0"/>
    <n v="0"/>
    <n v="0"/>
    <n v="0"/>
    <n v="0"/>
    <n v="0"/>
    <n v="0"/>
    <n v="0"/>
    <n v="1"/>
    <n v="1"/>
    <n v="1"/>
    <n v="0"/>
    <n v="0"/>
    <n v="0"/>
    <n v="3"/>
    <n v="3"/>
    <n v="2"/>
    <n v="2"/>
    <n v="2"/>
    <n v="2"/>
    <n v="2"/>
    <n v="1"/>
    <n v="4"/>
    <n v="21"/>
    <x v="0"/>
    <n v="0"/>
    <n v="1"/>
    <n v="0"/>
    <n v="0"/>
    <x v="0"/>
    <n v="3"/>
    <n v="70"/>
    <n v="178"/>
    <n v="2"/>
    <x v="0"/>
    <n v="0"/>
    <n v="1"/>
    <n v="0"/>
    <n v="1"/>
    <s v="Ber.Ausb"/>
    <n v="1"/>
    <x v="0"/>
    <n v="1"/>
    <n v="0"/>
    <n v="0"/>
    <n v="0"/>
    <x v="30"/>
    <x v="1"/>
    <n v="45"/>
    <n v="1"/>
    <m/>
    <n v="0"/>
  </r>
  <r>
    <n v="28"/>
    <x v="3"/>
    <n v="0"/>
    <n v="0"/>
    <n v="0"/>
    <n v="0"/>
    <n v="0"/>
    <n v="0"/>
    <n v="0"/>
    <n v="0"/>
    <n v="0"/>
    <n v="0"/>
    <n v="0"/>
    <n v="0"/>
    <n v="0"/>
    <n v="0"/>
    <n v="0"/>
    <n v="0"/>
    <n v="0"/>
    <n v="0"/>
    <n v="2"/>
    <n v="5"/>
    <n v="5"/>
    <n v="3"/>
    <n v="3"/>
    <n v="2"/>
    <n v="1"/>
    <n v="1"/>
    <n v="4"/>
    <n v="21"/>
    <x v="0"/>
    <n v="0"/>
    <n v="1"/>
    <n v="0"/>
    <n v="0"/>
    <x v="0"/>
    <n v="3"/>
    <n v="78"/>
    <n v="181"/>
    <n v="2"/>
    <x v="0"/>
    <n v="0"/>
    <n v="1"/>
    <n v="0"/>
    <n v="1"/>
    <s v="Ber.Ausb"/>
    <n v="1"/>
    <x v="0"/>
    <n v="1"/>
    <n v="0"/>
    <n v="0"/>
    <n v="0"/>
    <x v="16"/>
    <x v="4"/>
    <n v="45"/>
    <n v="1"/>
    <m/>
    <n v="0"/>
  </r>
  <r>
    <n v="29"/>
    <x v="3"/>
    <n v="2"/>
    <n v="3"/>
    <n v="6"/>
    <n v="0"/>
    <n v="0"/>
    <n v="0"/>
    <n v="1"/>
    <n v="2"/>
    <n v="2"/>
    <n v="0"/>
    <n v="0"/>
    <n v="0"/>
    <n v="1"/>
    <n v="2"/>
    <n v="2"/>
    <n v="0"/>
    <n v="0"/>
    <n v="0"/>
    <n v="5"/>
    <n v="5"/>
    <n v="1"/>
    <n v="5"/>
    <n v="4"/>
    <n v="3"/>
    <n v="4"/>
    <n v="3"/>
    <n v="1"/>
    <n v="20"/>
    <x v="0"/>
    <n v="0"/>
    <n v="1"/>
    <n v="0"/>
    <n v="1"/>
    <x v="1"/>
    <m/>
    <n v="60"/>
    <n v="160"/>
    <n v="2"/>
    <x v="0"/>
    <n v="0"/>
    <n v="1"/>
    <n v="0"/>
    <n v="0"/>
    <s v="keine"/>
    <n v="1"/>
    <x v="0"/>
    <n v="1"/>
    <n v="0"/>
    <n v="0"/>
    <n v="0"/>
    <x v="30"/>
    <x v="1"/>
    <n v="40"/>
    <n v="0"/>
    <m/>
    <n v="1"/>
  </r>
  <r>
    <n v="30"/>
    <x v="3"/>
    <n v="0"/>
    <n v="0"/>
    <n v="0"/>
    <n v="0"/>
    <n v="0"/>
    <n v="0"/>
    <n v="1"/>
    <n v="5"/>
    <n v="5"/>
    <n v="1"/>
    <n v="5"/>
    <n v="5"/>
    <n v="2"/>
    <n v="5"/>
    <n v="10"/>
    <n v="0"/>
    <n v="0"/>
    <n v="0"/>
    <n v="1"/>
    <n v="5"/>
    <n v="1"/>
    <n v="5"/>
    <n v="4"/>
    <n v="3"/>
    <n v="3"/>
    <n v="4"/>
    <n v="1"/>
    <n v="18"/>
    <x v="2"/>
    <n v="1"/>
    <n v="0"/>
    <n v="0"/>
    <n v="1"/>
    <x v="1"/>
    <n v="1"/>
    <m/>
    <m/>
    <n v="2"/>
    <x v="0"/>
    <n v="0"/>
    <n v="1"/>
    <n v="0"/>
    <n v="0"/>
    <s v="keine"/>
    <n v="1"/>
    <x v="0"/>
    <n v="1"/>
    <n v="0"/>
    <n v="0"/>
    <n v="0"/>
    <x v="30"/>
    <x v="1"/>
    <n v="45"/>
    <n v="0"/>
    <m/>
    <m/>
  </r>
  <r>
    <n v="31"/>
    <x v="3"/>
    <n v="1"/>
    <n v="4"/>
    <n v="4"/>
    <n v="0"/>
    <n v="0"/>
    <n v="0"/>
    <n v="0"/>
    <n v="0"/>
    <n v="0"/>
    <n v="0"/>
    <n v="0"/>
    <n v="0"/>
    <n v="1"/>
    <n v="2.5"/>
    <n v="2.5"/>
    <n v="0"/>
    <n v="0"/>
    <n v="0"/>
    <n v="3"/>
    <n v="4"/>
    <n v="3"/>
    <n v="3"/>
    <n v="3"/>
    <n v="2"/>
    <n v="1"/>
    <n v="1"/>
    <n v="1"/>
    <n v="20"/>
    <x v="0"/>
    <n v="0"/>
    <n v="1"/>
    <n v="0"/>
    <n v="1"/>
    <x v="1"/>
    <n v="0"/>
    <m/>
    <n v="167"/>
    <n v="1"/>
    <x v="1"/>
    <n v="1"/>
    <n v="0"/>
    <n v="0"/>
    <n v="0"/>
    <s v="keine"/>
    <n v="1"/>
    <x v="0"/>
    <n v="1"/>
    <n v="0"/>
    <n v="0"/>
    <n v="0"/>
    <x v="47"/>
    <x v="3"/>
    <n v="70"/>
    <n v="1"/>
    <m/>
    <n v="0"/>
  </r>
  <r>
    <n v="32"/>
    <x v="3"/>
    <n v="1"/>
    <n v="2"/>
    <n v="2"/>
    <n v="0"/>
    <n v="0"/>
    <n v="0"/>
    <n v="0"/>
    <n v="0"/>
    <n v="0"/>
    <n v="0"/>
    <n v="0"/>
    <n v="0"/>
    <n v="1"/>
    <n v="2"/>
    <n v="2"/>
    <n v="0"/>
    <n v="0"/>
    <n v="0"/>
    <n v="4"/>
    <n v="2"/>
    <n v="4"/>
    <n v="5"/>
    <n v="1"/>
    <n v="1"/>
    <n v="1"/>
    <n v="1"/>
    <n v="4"/>
    <m/>
    <x v="3"/>
    <s v="-"/>
    <s v="-"/>
    <s v="-"/>
    <n v="0"/>
    <x v="0"/>
    <n v="0"/>
    <n v="90"/>
    <n v="185"/>
    <n v="1"/>
    <x v="1"/>
    <n v="1"/>
    <n v="0"/>
    <n v="0"/>
    <n v="0"/>
    <s v="keine"/>
    <m/>
    <x v="4"/>
    <s v="-"/>
    <s v="-"/>
    <s v="-"/>
    <s v="-"/>
    <x v="0"/>
    <x v="5"/>
    <n v="45"/>
    <n v="1"/>
    <m/>
    <n v="0"/>
  </r>
  <r>
    <n v="33"/>
    <x v="3"/>
    <n v="0"/>
    <n v="0"/>
    <n v="0"/>
    <n v="0"/>
    <n v="0"/>
    <n v="0"/>
    <n v="0"/>
    <n v="0"/>
    <n v="0"/>
    <n v="0"/>
    <n v="0"/>
    <n v="0"/>
    <n v="1"/>
    <n v="3"/>
    <n v="3"/>
    <n v="0"/>
    <n v="0"/>
    <n v="0"/>
    <n v="2"/>
    <n v="3"/>
    <n v="5"/>
    <n v="4"/>
    <n v="1"/>
    <n v="1"/>
    <n v="1"/>
    <n v="1"/>
    <n v="5"/>
    <n v="20"/>
    <x v="0"/>
    <n v="0"/>
    <n v="1"/>
    <n v="0"/>
    <n v="0"/>
    <x v="0"/>
    <n v="0"/>
    <n v="70"/>
    <n v="185"/>
    <n v="1"/>
    <x v="1"/>
    <n v="1"/>
    <n v="0"/>
    <n v="0"/>
    <n v="0"/>
    <s v="keine"/>
    <n v="1"/>
    <x v="0"/>
    <n v="1"/>
    <n v="0"/>
    <n v="0"/>
    <n v="0"/>
    <x v="16"/>
    <x v="4"/>
    <n v="45"/>
    <n v="0"/>
    <m/>
    <n v="1"/>
  </r>
  <r>
    <n v="34"/>
    <x v="3"/>
    <n v="1"/>
    <n v="4"/>
    <n v="4"/>
    <n v="0"/>
    <n v="0"/>
    <n v="0"/>
    <n v="0"/>
    <n v="0"/>
    <n v="0"/>
    <n v="0"/>
    <n v="0"/>
    <n v="0"/>
    <n v="1"/>
    <n v="2"/>
    <n v="2"/>
    <n v="0"/>
    <n v="0"/>
    <n v="0"/>
    <n v="3"/>
    <n v="4"/>
    <n v="1"/>
    <n v="3"/>
    <n v="1"/>
    <n v="1"/>
    <n v="1"/>
    <n v="1"/>
    <n v="1"/>
    <n v="19"/>
    <x v="2"/>
    <n v="1"/>
    <n v="0"/>
    <n v="0"/>
    <n v="1"/>
    <x v="1"/>
    <n v="0"/>
    <m/>
    <m/>
    <n v="1"/>
    <x v="1"/>
    <n v="1"/>
    <n v="0"/>
    <n v="0"/>
    <n v="0"/>
    <s v="keine"/>
    <n v="9"/>
    <x v="3"/>
    <n v="0"/>
    <n v="1"/>
    <n v="0"/>
    <n v="0"/>
    <x v="47"/>
    <x v="3"/>
    <n v="71"/>
    <n v="1"/>
    <m/>
    <n v="0"/>
  </r>
  <r>
    <n v="35"/>
    <x v="3"/>
    <n v="1"/>
    <n v="5"/>
    <n v="5"/>
    <n v="0"/>
    <n v="0"/>
    <n v="0"/>
    <n v="0"/>
    <n v="0"/>
    <n v="0"/>
    <n v="1"/>
    <n v="3"/>
    <n v="3"/>
    <n v="1"/>
    <n v="3"/>
    <n v="3"/>
    <n v="0"/>
    <n v="0"/>
    <n v="0"/>
    <n v="4"/>
    <n v="4"/>
    <n v="5"/>
    <n v="2"/>
    <n v="1"/>
    <n v="1"/>
    <n v="1"/>
    <n v="1"/>
    <n v="3"/>
    <n v="20"/>
    <x v="0"/>
    <n v="0"/>
    <n v="1"/>
    <n v="0"/>
    <n v="0"/>
    <x v="0"/>
    <n v="1"/>
    <n v="104"/>
    <n v="200"/>
    <n v="1"/>
    <x v="1"/>
    <n v="1"/>
    <n v="0"/>
    <n v="0"/>
    <n v="0"/>
    <s v="keine"/>
    <n v="1"/>
    <x v="0"/>
    <n v="1"/>
    <n v="0"/>
    <n v="0"/>
    <n v="0"/>
    <x v="21"/>
    <x v="1"/>
    <n v="20"/>
    <n v="0"/>
    <m/>
    <n v="0"/>
  </r>
  <r>
    <n v="36"/>
    <x v="3"/>
    <n v="1.5"/>
    <n v="2"/>
    <n v="3"/>
    <n v="0"/>
    <n v="0"/>
    <n v="0"/>
    <n v="0"/>
    <n v="0"/>
    <n v="0"/>
    <n v="0"/>
    <n v="0"/>
    <n v="0"/>
    <n v="1"/>
    <n v="2"/>
    <n v="2"/>
    <n v="0"/>
    <n v="0"/>
    <n v="0"/>
    <n v="3"/>
    <n v="3"/>
    <n v="1"/>
    <n v="4"/>
    <n v="3"/>
    <n v="1"/>
    <n v="1"/>
    <n v="1"/>
    <n v="1"/>
    <n v="19"/>
    <x v="2"/>
    <n v="1"/>
    <n v="0"/>
    <n v="0"/>
    <n v="1"/>
    <x v="1"/>
    <n v="0"/>
    <n v="60"/>
    <n v="165"/>
    <n v="1"/>
    <x v="1"/>
    <n v="1"/>
    <n v="0"/>
    <n v="0"/>
    <n v="0"/>
    <s v="keine"/>
    <n v="20"/>
    <x v="1"/>
    <n v="0"/>
    <n v="0"/>
    <n v="0"/>
    <n v="1"/>
    <x v="1"/>
    <x v="1"/>
    <n v="30"/>
    <n v="0"/>
    <m/>
    <n v="0"/>
  </r>
  <r>
    <n v="37"/>
    <x v="3"/>
    <n v="0"/>
    <n v="0"/>
    <n v="0"/>
    <n v="0"/>
    <n v="0"/>
    <n v="0"/>
    <n v="0"/>
    <n v="0"/>
    <n v="0"/>
    <n v="0"/>
    <n v="0"/>
    <n v="0"/>
    <n v="0"/>
    <n v="0"/>
    <n v="0"/>
    <n v="0"/>
    <n v="0"/>
    <n v="0"/>
    <n v="1"/>
    <n v="3"/>
    <n v="2"/>
    <n v="2"/>
    <n v="3"/>
    <n v="4"/>
    <n v="4"/>
    <n v="5"/>
    <n v="5"/>
    <n v="20"/>
    <x v="0"/>
    <n v="0"/>
    <n v="1"/>
    <n v="0"/>
    <n v="1"/>
    <x v="1"/>
    <n v="3"/>
    <m/>
    <n v="170"/>
    <n v="1"/>
    <x v="1"/>
    <n v="1"/>
    <n v="0"/>
    <n v="0"/>
    <n v="0"/>
    <s v="keine"/>
    <n v="5"/>
    <x v="2"/>
    <n v="0"/>
    <n v="0"/>
    <n v="1"/>
    <n v="0"/>
    <x v="48"/>
    <x v="1"/>
    <n v="20"/>
    <n v="0"/>
    <m/>
    <n v="0"/>
  </r>
  <r>
    <n v="38"/>
    <x v="3"/>
    <n v="1"/>
    <n v="2"/>
    <n v="2"/>
    <n v="0"/>
    <n v="0"/>
    <n v="0"/>
    <n v="0"/>
    <n v="0"/>
    <n v="0"/>
    <n v="0"/>
    <n v="0"/>
    <n v="0"/>
    <n v="0"/>
    <n v="0"/>
    <n v="0"/>
    <n v="0"/>
    <n v="0"/>
    <n v="0"/>
    <n v="1"/>
    <n v="2"/>
    <n v="1"/>
    <n v="2"/>
    <n v="4"/>
    <n v="4"/>
    <n v="4"/>
    <n v="5"/>
    <n v="1"/>
    <n v="22"/>
    <x v="1"/>
    <n v="0"/>
    <n v="0"/>
    <n v="1"/>
    <n v="1"/>
    <x v="1"/>
    <n v="3"/>
    <m/>
    <n v="160"/>
    <n v="1"/>
    <x v="1"/>
    <n v="1"/>
    <n v="0"/>
    <n v="0"/>
    <n v="1"/>
    <s v="Ber.Ausb"/>
    <n v="9"/>
    <x v="3"/>
    <n v="0"/>
    <n v="1"/>
    <n v="0"/>
    <n v="0"/>
    <x v="20"/>
    <x v="3"/>
    <n v="90"/>
    <m/>
    <m/>
    <n v="0"/>
  </r>
  <r>
    <n v="39"/>
    <x v="3"/>
    <n v="1"/>
    <n v="1"/>
    <n v="1"/>
    <n v="0"/>
    <n v="0"/>
    <n v="0"/>
    <n v="0"/>
    <n v="0"/>
    <n v="0"/>
    <n v="0"/>
    <n v="0"/>
    <n v="0"/>
    <n v="3"/>
    <n v="3"/>
    <n v="9"/>
    <n v="0"/>
    <n v="0"/>
    <n v="0"/>
    <n v="3"/>
    <n v="3"/>
    <n v="1"/>
    <n v="3"/>
    <n v="1"/>
    <n v="1"/>
    <n v="1"/>
    <n v="3"/>
    <n v="1"/>
    <n v="19"/>
    <x v="2"/>
    <n v="1"/>
    <n v="0"/>
    <n v="0"/>
    <n v="1"/>
    <x v="1"/>
    <n v="0"/>
    <m/>
    <n v="163"/>
    <n v="1"/>
    <x v="1"/>
    <n v="1"/>
    <n v="0"/>
    <n v="0"/>
    <n v="0"/>
    <s v="keine"/>
    <n v="1"/>
    <x v="0"/>
    <n v="1"/>
    <n v="0"/>
    <n v="0"/>
    <n v="0"/>
    <x v="7"/>
    <x v="5"/>
    <n v="60"/>
    <n v="1"/>
    <m/>
    <n v="0"/>
  </r>
  <r>
    <n v="40"/>
    <x v="3"/>
    <n v="0"/>
    <n v="0"/>
    <n v="0"/>
    <n v="0"/>
    <n v="0"/>
    <n v="0"/>
    <n v="0"/>
    <n v="0"/>
    <n v="0"/>
    <n v="0"/>
    <n v="0"/>
    <n v="0"/>
    <n v="1"/>
    <n v="3"/>
    <n v="3"/>
    <n v="0"/>
    <n v="0"/>
    <n v="0"/>
    <n v="3"/>
    <n v="5"/>
    <n v="2"/>
    <n v="5"/>
    <n v="3"/>
    <n v="3"/>
    <n v="3"/>
    <n v="3"/>
    <n v="4"/>
    <n v="20"/>
    <x v="0"/>
    <n v="0"/>
    <n v="1"/>
    <n v="0"/>
    <n v="1"/>
    <x v="1"/>
    <n v="0"/>
    <m/>
    <n v="166"/>
    <n v="1"/>
    <x v="1"/>
    <n v="1"/>
    <n v="0"/>
    <n v="0"/>
    <n v="0"/>
    <s v="keine"/>
    <n v="1"/>
    <x v="0"/>
    <n v="1"/>
    <n v="0"/>
    <n v="0"/>
    <n v="0"/>
    <x v="7"/>
    <x v="5"/>
    <n v="40"/>
    <n v="1"/>
    <m/>
    <n v="0"/>
  </r>
  <r>
    <n v="41"/>
    <x v="3"/>
    <n v="0"/>
    <n v="0"/>
    <n v="0"/>
    <n v="0"/>
    <n v="0"/>
    <n v="0"/>
    <n v="0"/>
    <n v="0"/>
    <n v="0"/>
    <n v="0"/>
    <n v="0"/>
    <n v="0"/>
    <n v="1"/>
    <n v="3"/>
    <n v="3"/>
    <n v="1"/>
    <n v="1"/>
    <n v="1"/>
    <n v="5"/>
    <n v="3"/>
    <n v="1"/>
    <n v="3"/>
    <n v="4"/>
    <n v="4"/>
    <n v="4"/>
    <n v="4"/>
    <n v="3"/>
    <n v="19"/>
    <x v="2"/>
    <n v="1"/>
    <n v="0"/>
    <n v="0"/>
    <n v="1"/>
    <x v="1"/>
    <n v="0.33"/>
    <n v="48"/>
    <n v="163"/>
    <n v="1"/>
    <x v="1"/>
    <n v="1"/>
    <n v="0"/>
    <n v="0"/>
    <n v="0"/>
    <s v="keine"/>
    <n v="7"/>
    <x v="2"/>
    <n v="0"/>
    <n v="0"/>
    <n v="1"/>
    <n v="0"/>
    <x v="47"/>
    <x v="3"/>
    <n v="50"/>
    <n v="0"/>
    <m/>
    <n v="0"/>
  </r>
  <r>
    <n v="42"/>
    <x v="3"/>
    <n v="0"/>
    <n v="0"/>
    <n v="0"/>
    <n v="0"/>
    <n v="0"/>
    <n v="0"/>
    <n v="0"/>
    <n v="0"/>
    <n v="0"/>
    <n v="0"/>
    <n v="0"/>
    <n v="0"/>
    <n v="1.5"/>
    <n v="1.5"/>
    <n v="2.25"/>
    <n v="0"/>
    <n v="0"/>
    <n v="0"/>
    <n v="4"/>
    <n v="3"/>
    <n v="2"/>
    <n v="4"/>
    <n v="3"/>
    <n v="3"/>
    <n v="3"/>
    <n v="3"/>
    <n v="3"/>
    <n v="19"/>
    <x v="2"/>
    <n v="1"/>
    <n v="0"/>
    <n v="0"/>
    <n v="1"/>
    <x v="1"/>
    <n v="0"/>
    <n v="70"/>
    <n v="160"/>
    <n v="1"/>
    <x v="1"/>
    <n v="1"/>
    <n v="0"/>
    <n v="0"/>
    <n v="0"/>
    <s v="keine"/>
    <n v="1"/>
    <x v="0"/>
    <n v="1"/>
    <n v="0"/>
    <n v="0"/>
    <n v="0"/>
    <x v="31"/>
    <x v="5"/>
    <n v="38"/>
    <n v="1"/>
    <m/>
    <n v="0"/>
  </r>
  <r>
    <n v="43"/>
    <x v="3"/>
    <n v="1"/>
    <n v="3"/>
    <n v="3"/>
    <n v="0"/>
    <n v="0"/>
    <n v="0"/>
    <n v="0"/>
    <n v="0"/>
    <n v="0"/>
    <n v="0"/>
    <n v="0"/>
    <n v="0"/>
    <n v="1"/>
    <n v="2"/>
    <n v="2"/>
    <n v="0"/>
    <n v="0"/>
    <n v="0"/>
    <n v="3"/>
    <n v="4"/>
    <n v="3"/>
    <n v="4"/>
    <n v="2"/>
    <n v="2"/>
    <n v="2"/>
    <n v="3"/>
    <n v="2"/>
    <n v="18"/>
    <x v="2"/>
    <n v="1"/>
    <n v="0"/>
    <n v="0"/>
    <n v="1"/>
    <x v="1"/>
    <n v="0"/>
    <n v="67"/>
    <n v="165"/>
    <n v="2"/>
    <x v="0"/>
    <n v="0"/>
    <n v="1"/>
    <n v="0"/>
    <n v="0"/>
    <s v="keine"/>
    <n v="1"/>
    <x v="0"/>
    <n v="1"/>
    <n v="0"/>
    <n v="0"/>
    <n v="0"/>
    <x v="26"/>
    <x v="2"/>
    <n v="50"/>
    <n v="1"/>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location ref="B55:G60" firstHeaderRow="1" firstDataRow="2" firstDataCol="1" rowPageCount="1" colPageCount="1"/>
  <pivotFields count="58">
    <pivotField showAll="0" defaultSubtotal="0"/>
    <pivotField axis="axisPage" showAll="0" defaultSubtotal="0">
      <items count="4">
        <item x="3"/>
        <item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h="1" x="3"/>
        <item x="2"/>
        <item x="0"/>
        <item x="1"/>
      </items>
    </pivotField>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axis="axisCol" showAll="0" defaultSubtotal="0">
      <items count="4">
        <item x="1"/>
        <item x="0"/>
        <item x="3"/>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v="1"/>
    </i>
    <i>
      <x v="2"/>
    </i>
    <i>
      <x v="3"/>
    </i>
    <i t="grand">
      <x/>
    </i>
  </rowItems>
  <colFields count="1">
    <field x="40"/>
  </colFields>
  <colItems count="5">
    <i>
      <x/>
    </i>
    <i>
      <x v="1"/>
    </i>
    <i>
      <x v="2"/>
    </i>
    <i>
      <x v="3"/>
    </i>
    <i t="grand">
      <x/>
    </i>
  </colItems>
  <pageFields count="1">
    <pageField fld="1" hier="-1"/>
  </pageFields>
  <dataFields count="1">
    <dataField name="Mittelwert von V19" fld="34" subtotal="average" baseField="35" baseItem="0" numFmtId="9"/>
  </dataFields>
  <formats count="30">
    <format dxfId="32">
      <pivotArea outline="0" collapsedLevelsAreSubtotals="1" fieldPosition="0"/>
    </format>
    <format dxfId="31">
      <pivotArea dataOnly="0" labelOnly="1" grandCol="1" outline="0" fieldPosition="0"/>
    </format>
    <format dxfId="30">
      <pivotArea outline="0" collapsedLevelsAreSubtotals="1" fieldPosition="0"/>
    </format>
    <format dxfId="29">
      <pivotArea outline="0" collapsedLevelsAreSubtotals="1" fieldPosition="0"/>
    </format>
    <format dxfId="28">
      <pivotArea field="40" type="button" dataOnly="0" labelOnly="1" outline="0" axis="axisCol" fieldPosition="0"/>
    </format>
    <format dxfId="27">
      <pivotArea type="topRight" dataOnly="0" labelOnly="1" outline="0" fieldPosition="0"/>
    </format>
    <format dxfId="26">
      <pivotArea dataOnly="0" labelOnly="1" fieldPosition="0">
        <references count="1">
          <reference field="40" count="0"/>
        </references>
      </pivotArea>
    </format>
    <format dxfId="25">
      <pivotArea dataOnly="0" labelOnly="1" grandCol="1" outline="0" fieldPosition="0"/>
    </format>
    <format dxfId="24">
      <pivotArea outline="0" collapsedLevelsAreSubtotals="1" fieldPosition="0"/>
    </format>
    <format dxfId="23">
      <pivotArea field="40" type="button" dataOnly="0" labelOnly="1" outline="0" axis="axisCol" fieldPosition="0"/>
    </format>
    <format dxfId="22">
      <pivotArea type="topRight" dataOnly="0" labelOnly="1" outline="0" fieldPosition="0"/>
    </format>
    <format dxfId="21">
      <pivotArea dataOnly="0" labelOnly="1" fieldPosition="0">
        <references count="1">
          <reference field="40" count="0"/>
        </references>
      </pivotArea>
    </format>
    <format dxfId="20">
      <pivotArea dataOnly="0" labelOnly="1" grandCol="1" outline="0" fieldPosition="0"/>
    </format>
    <format dxfId="19">
      <pivotArea field="1" type="button" dataOnly="0" labelOnly="1" outline="0" axis="axisPage" fieldPosition="0"/>
    </format>
    <format dxfId="18">
      <pivotArea type="origin" dataOnly="0" labelOnly="1" outline="0" fieldPosition="0"/>
    </format>
    <format dxfId="17">
      <pivotArea field="30" type="button" dataOnly="0" labelOnly="1" outline="0" axis="axisRow" fieldPosition="0"/>
    </format>
    <format dxfId="16">
      <pivotArea dataOnly="0" labelOnly="1" fieldPosition="0">
        <references count="1">
          <reference field="30" count="0"/>
        </references>
      </pivotArea>
    </format>
    <format dxfId="15">
      <pivotArea dataOnly="0" labelOnly="1" grandRow="1" outline="0" fieldPosition="0"/>
    </format>
    <format dxfId="14">
      <pivotArea outline="0" collapsedLevelsAreSubtotals="1" fieldPosition="0"/>
    </format>
    <format dxfId="13">
      <pivotArea dataOnly="0" labelOnly="1" outline="0" fieldPosition="0">
        <references count="1">
          <reference field="1" count="0"/>
        </references>
      </pivotArea>
    </format>
    <format dxfId="12">
      <pivotArea field="40" type="button" dataOnly="0" labelOnly="1" outline="0" axis="axisCol" fieldPosition="0"/>
    </format>
    <format dxfId="11">
      <pivotArea type="topRight" dataOnly="0" labelOnly="1" outline="0" fieldPosition="0"/>
    </format>
    <format dxfId="10">
      <pivotArea dataOnly="0" labelOnly="1" fieldPosition="0">
        <references count="1">
          <reference field="40" count="0"/>
        </references>
      </pivotArea>
    </format>
    <format dxfId="9">
      <pivotArea dataOnly="0" labelOnly="1" grandCol="1" outline="0" fieldPosition="0"/>
    </format>
    <format dxfId="8">
      <pivotArea outline="0" collapsedLevelsAreSubtotals="1" fieldPosition="0"/>
    </format>
    <format dxfId="7">
      <pivotArea dataOnly="0" labelOnly="1" outline="0" fieldPosition="0">
        <references count="1">
          <reference field="1" count="0"/>
        </references>
      </pivotArea>
    </format>
    <format dxfId="6">
      <pivotArea field="40" type="button" dataOnly="0" labelOnly="1" outline="0" axis="axisCol" fieldPosition="0"/>
    </format>
    <format dxfId="5">
      <pivotArea type="topRight" dataOnly="0" labelOnly="1" outline="0" fieldPosition="0"/>
    </format>
    <format dxfId="4">
      <pivotArea dataOnly="0" labelOnly="1" fieldPosition="0">
        <references count="1">
          <reference field="40" count="0"/>
        </references>
      </pivotArea>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6"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chartFormat="4" rowHeaderCaption="Altersgruppen">
  <location ref="B102:F108" firstHeaderRow="1" firstDataRow="2" firstDataCol="1"/>
  <pivotFields count="58">
    <pivotField showAll="0" defaultSubtotal="0"/>
    <pivotField axis="axisRow" showAll="0" defaultSubtotal="0">
      <items count="4">
        <item x="3"/>
        <item x="2"/>
        <item x="1"/>
        <item x="0"/>
      </items>
    </pivotField>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items count="4">
        <item h="1" x="3"/>
        <item x="2"/>
        <item x="0"/>
        <item x="1"/>
      </items>
    </pivotField>
    <pivotField showAll="0" defaultSubtotal="0"/>
    <pivotField showAll="0" defaultSubtotal="0"/>
    <pivotField showAll="0" defaultSubtotal="0"/>
    <pivotField showAll="0" defaultSubtotal="0"/>
    <pivotField axis="axisCol"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5">
    <i>
      <x/>
    </i>
    <i>
      <x v="1"/>
    </i>
    <i>
      <x v="2"/>
    </i>
    <i>
      <x v="3"/>
    </i>
    <i t="grand">
      <x/>
    </i>
  </rowItems>
  <colFields count="1">
    <field x="35"/>
  </colFields>
  <colItems count="4">
    <i>
      <x/>
    </i>
    <i>
      <x v="1"/>
    </i>
    <i>
      <x v="2"/>
    </i>
    <i t="grand">
      <x/>
    </i>
  </colItems>
  <dataFields count="1">
    <dataField name="Mittelwert von V1_gesamt" fld="4" subtotal="average" baseField="35" baseItem="0" numFmtId="164"/>
  </dataFields>
  <formats count="30">
    <format dxfId="294">
      <pivotArea outline="0" collapsedLevelsAreSubtotals="1" fieldPosition="0"/>
    </format>
    <format dxfId="293">
      <pivotArea dataOnly="0" labelOnly="1" fieldPosition="0">
        <references count="1">
          <reference field="35" count="0"/>
        </references>
      </pivotArea>
    </format>
    <format dxfId="292">
      <pivotArea dataOnly="0" labelOnly="1" grandCol="1" outline="0" fieldPosition="0"/>
    </format>
    <format dxfId="291">
      <pivotArea outline="0" collapsedLevelsAreSubtotals="1" fieldPosition="0"/>
    </format>
    <format dxfId="290">
      <pivotArea outline="0" collapsedLevelsAreSubtotals="1" fieldPosition="0"/>
    </format>
    <format dxfId="289">
      <pivotArea field="35" type="button" dataOnly="0" labelOnly="1" outline="0" axis="axisCol" fieldPosition="0"/>
    </format>
    <format dxfId="288">
      <pivotArea type="topRight" dataOnly="0" labelOnly="1" outline="0" fieldPosition="0"/>
    </format>
    <format dxfId="287">
      <pivotArea dataOnly="0" labelOnly="1" fieldPosition="0">
        <references count="1">
          <reference field="35" count="0"/>
        </references>
      </pivotArea>
    </format>
    <format dxfId="286">
      <pivotArea dataOnly="0" labelOnly="1" grandCol="1" outline="0" fieldPosition="0"/>
    </format>
    <format dxfId="285">
      <pivotArea outline="0" collapsedLevelsAreSubtotals="1" fieldPosition="0"/>
    </format>
    <format dxfId="284">
      <pivotArea field="35" type="button" dataOnly="0" labelOnly="1" outline="0" axis="axisCol" fieldPosition="0"/>
    </format>
    <format dxfId="283">
      <pivotArea type="topRight" dataOnly="0" labelOnly="1" outline="0" fieldPosition="0"/>
    </format>
    <format dxfId="282">
      <pivotArea dataOnly="0" labelOnly="1" fieldPosition="0">
        <references count="1">
          <reference field="35" count="0"/>
        </references>
      </pivotArea>
    </format>
    <format dxfId="281">
      <pivotArea dataOnly="0" labelOnly="1" grandCol="1" outline="0" fieldPosition="0"/>
    </format>
    <format dxfId="280">
      <pivotArea field="1" type="button" dataOnly="0" labelOnly="1" outline="0" axis="axisRow" fieldPosition="0"/>
    </format>
    <format dxfId="279">
      <pivotArea type="origin" dataOnly="0" labelOnly="1" outline="0" fieldPosition="0"/>
    </format>
    <format dxfId="278">
      <pivotArea field="30" type="button" dataOnly="0" labelOnly="1" outline="0"/>
    </format>
    <format dxfId="277">
      <pivotArea dataOnly="0" labelOnly="1" grandRow="1" outline="0" fieldPosition="0"/>
    </format>
    <format dxfId="276">
      <pivotArea outline="0" collapsedLevelsAreSubtotals="1" fieldPosition="0"/>
    </format>
    <format dxfId="275">
      <pivotArea dataOnly="0" labelOnly="1" outline="0" fieldPosition="0">
        <references count="1">
          <reference field="1" count="0"/>
        </references>
      </pivotArea>
    </format>
    <format dxfId="274">
      <pivotArea field="35" type="button" dataOnly="0" labelOnly="1" outline="0" axis="axisCol" fieldPosition="0"/>
    </format>
    <format dxfId="273">
      <pivotArea type="topRight" dataOnly="0" labelOnly="1" outline="0" fieldPosition="0"/>
    </format>
    <format dxfId="272">
      <pivotArea dataOnly="0" labelOnly="1" fieldPosition="0">
        <references count="1">
          <reference field="35" count="0"/>
        </references>
      </pivotArea>
    </format>
    <format dxfId="271">
      <pivotArea dataOnly="0" labelOnly="1" grandCol="1" outline="0" fieldPosition="0"/>
    </format>
    <format dxfId="270">
      <pivotArea outline="0" collapsedLevelsAreSubtotals="1" fieldPosition="0"/>
    </format>
    <format dxfId="269">
      <pivotArea dataOnly="0" labelOnly="1" outline="0" fieldPosition="0">
        <references count="1">
          <reference field="1" count="0"/>
        </references>
      </pivotArea>
    </format>
    <format dxfId="268">
      <pivotArea field="35" type="button" dataOnly="0" labelOnly="1" outline="0" axis="axisCol" fieldPosition="0"/>
    </format>
    <format dxfId="267">
      <pivotArea type="topRight" dataOnly="0" labelOnly="1" outline="0" fieldPosition="0"/>
    </format>
    <format dxfId="266">
      <pivotArea dataOnly="0" labelOnly="1" fieldPosition="0">
        <references count="1">
          <reference field="35" count="0"/>
        </references>
      </pivotArea>
    </format>
    <format dxfId="265">
      <pivotArea dataOnly="0" labelOnly="1" grandCol="1" outline="0" fieldPosition="0"/>
    </format>
  </formats>
  <chartFormats count="3">
    <chartFormat chart="0" format="0" series="1">
      <pivotArea type="data" outline="0" fieldPosition="0">
        <references count="2">
          <reference field="4294967294" count="1" selected="0">
            <x v="0"/>
          </reference>
          <reference field="35" count="1" selected="0">
            <x v="0"/>
          </reference>
        </references>
      </pivotArea>
    </chartFormat>
    <chartFormat chart="0" format="1" series="1">
      <pivotArea type="data" outline="0" fieldPosition="0">
        <references count="2">
          <reference field="4294967294" count="1" selected="0">
            <x v="0"/>
          </reference>
          <reference field="35" count="1" selected="0">
            <x v="1"/>
          </reference>
        </references>
      </pivotArea>
    </chartFormat>
    <chartFormat chart="0" format="2" series="1">
      <pivotArea type="data" outline="0" fieldPosition="0">
        <references count="2">
          <reference field="4294967294" count="1" selected="0">
            <x v="0"/>
          </reference>
          <reference field="3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location ref="A5:E11" firstHeaderRow="1" firstDataRow="2" firstDataCol="1"/>
  <pivotFields count="58">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x="3"/>
        <item x="2"/>
        <item x="0"/>
        <item x="1"/>
      </items>
    </pivotField>
    <pivotField showAll="0" defaultSubtotal="0"/>
    <pivotField showAll="0" defaultSubtotal="0"/>
    <pivotField showAll="0" defaultSubtotal="0"/>
    <pivotField showAll="0" defaultSubtotal="0"/>
    <pivotField axis="axisCol"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5">
    <i>
      <x/>
    </i>
    <i>
      <x v="1"/>
    </i>
    <i>
      <x v="2"/>
    </i>
    <i>
      <x v="3"/>
    </i>
    <i t="grand">
      <x/>
    </i>
  </rowItems>
  <colFields count="1">
    <field x="35"/>
  </colFields>
  <colItems count="4">
    <i>
      <x/>
    </i>
    <i>
      <x v="1"/>
    </i>
    <i>
      <x v="2"/>
    </i>
    <i t="grand">
      <x/>
    </i>
  </colItems>
  <dataFields count="1">
    <dataField name="Anzahl von Person" fld="0" subtotal="count" baseField="0" baseItem="0"/>
  </dataFields>
  <formats count="3">
    <format dxfId="2">
      <pivotArea outline="0" collapsedLevelsAreSubtotals="1" fieldPosition="0"/>
    </format>
    <format dxfId="1">
      <pivotArea dataOnly="0" labelOnly="1" fieldPosition="0">
        <references count="1">
          <reference field="35"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5:G53"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Anzahl von V1" fld="2" subtotal="count" baseField="0" baseItem="0"/>
    <dataField name="Anzahl von V1_w" fld="3" subtotal="count" baseField="0" baseItem="0"/>
    <dataField name="Anzahl von V1_gesamt" fld="4" subtotal="count" baseField="0" baseItem="0"/>
    <dataField name="Anzahl von V2" fld="5" subtotal="count" baseField="0" baseItem="0"/>
    <dataField name="Anzahl von V2_w" fld="6" subtotal="count" baseField="0" baseItem="0"/>
    <dataField name="Anzahl von V2_gesamt" fld="7" subtotal="count" baseField="0" baseItem="0"/>
    <dataField name="Anzahl von V3" fld="8" subtotal="count" baseField="0" baseItem="0"/>
    <dataField name="Anzahl von V3_w" fld="9" subtotal="count" baseField="0" baseItem="0"/>
    <dataField name="Anzahl von V3_gesamt" fld="10" subtotal="count" baseField="0" baseItem="0"/>
    <dataField name="Anzahl von V4" fld="11" subtotal="count" baseField="0" baseItem="0"/>
    <dataField name="Anzahl von V4_w" fld="12" subtotal="count" baseField="0" baseItem="0"/>
    <dataField name="Anzahl von V4_gesamt" fld="13" subtotal="count" baseField="0" baseItem="0"/>
    <dataField name="Anzahl von V5" fld="14" subtotal="count" baseField="0" baseItem="0"/>
    <dataField name="Anzahl von V5_w" fld="15" subtotal="count" baseField="0" baseItem="0"/>
    <dataField name="Anzahl von V5_gesamt" fld="16" subtotal="count" baseField="0" baseItem="0"/>
    <dataField name="Anzahl von V6" fld="17" subtotal="count" baseField="0" baseItem="0"/>
    <dataField name="Anzahl von V6_w" fld="18" subtotal="count" baseField="0" baseItem="0"/>
    <dataField name="Anzahl von V6_gesamt" fld="19" subtotal="count" baseField="0" baseItem="0"/>
    <dataField name="Anzahl von V8" fld="20" subtotal="count" baseField="0" baseItem="0"/>
    <dataField name="Anzahl von V9" fld="21" subtotal="count" baseField="0" baseItem="0"/>
    <dataField name="Anzahl von V10" fld="22" subtotal="count" baseField="0" baseItem="0"/>
    <dataField name="Anzahl von V11" fld="23" subtotal="count" baseField="0" baseItem="0"/>
    <dataField name="Anzahl von V12" fld="24" subtotal="count" baseField="0" baseItem="0"/>
    <dataField name="Anzahl von V13" fld="25" subtotal="count" baseField="0" baseItem="0"/>
    <dataField name="Anzahl von V14" fld="26" subtotal="count" baseField="0" baseItem="0"/>
    <dataField name="Anzahl von V15" fld="27" subtotal="count" baseField="0" baseItem="0"/>
    <dataField name="Anzahl von V16" fld="28" subtotal="count" baseField="0" baseItem="0"/>
    <dataField name="Anzahl von V18" fld="29" subtotal="count" baseField="0" baseItem="0"/>
    <dataField name="Anzahl von V18_u20" fld="31" subtotal="count" baseField="0" baseItem="0"/>
    <dataField name="Anzahl von V18_20bis21" fld="32" subtotal="count" baseField="0" baseItem="0"/>
    <dataField name="Anzahl von V18_22plus" fld="33" subtotal="count" baseField="0" baseItem="0"/>
    <dataField name="Anzahl von V19" fld="34" subtotal="count" baseField="0" baseItem="0"/>
    <dataField name="Anzahl von V20" fld="36" subtotal="count" baseField="0" baseItem="0"/>
    <dataField name="Anzahl von V21" fld="37" subtotal="count" baseField="0" baseItem="0"/>
    <dataField name="Anzahl von V22" fld="38" subtotal="count" baseField="0" baseItem="0"/>
    <dataField name="Anzahl von V23_Abitur" fld="41" subtotal="count" baseField="0" baseItem="0"/>
    <dataField name="Anzahl von V23_Fachabi" fld="42" subtotal="count" baseField="0" baseItem="0"/>
    <dataField name="Anzahl von V23_sonstiges" fld="43" subtotal="count" baseField="0" baseItem="0"/>
    <dataField name="Anzahl von V24" fld="44" subtotal="count" baseField="0" baseItem="0"/>
    <dataField name="Anzahl von V25_Bremen" fld="48" subtotal="count" baseField="0" baseItem="0"/>
    <dataField name="Anzahl von V25_Nds" fld="49" subtotal="count" baseField="0" baseItem="0"/>
    <dataField name="Anzahl von V25_sonstige" fld="50" subtotal="count" baseField="0" baseItem="0"/>
    <dataField name="Anzahl von V25_Ausland" fld="51" subtotal="count" baseField="0" baseItem="0"/>
    <dataField name="Anzahl von V26" fld="52" subtotal="count" baseField="0" baseItem="0"/>
    <dataField name="Anzahl von V27" fld="54" subtotal="count" baseField="0" baseItem="0"/>
    <dataField name="Anzahl von V28" fld="55" subtotal="count" baseField="0" baseItem="0"/>
    <dataField name="Anzahl von V29" fld="56" subtotal="count" baseField="0" baseItem="0"/>
    <dataField name="Anzahl von V30" fld="5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5:G53"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4:K53" firstHeaderRow="1" firstDataRow="2"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axis="axisCol" showAll="0">
      <items count="5">
        <item x="2"/>
        <item x="0"/>
        <item x="1"/>
        <item x="3"/>
        <item t="default"/>
      </items>
    </pivotField>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Fields count="1">
    <field x="30"/>
  </colFields>
  <colItems count="5">
    <i>
      <x/>
    </i>
    <i>
      <x v="1"/>
    </i>
    <i>
      <x v="2"/>
    </i>
    <i>
      <x v="3"/>
    </i>
    <i t="grand">
      <x/>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4:L53" firstHeaderRow="1" firstDataRow="2"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axis="axisCol" showAll="0">
      <items count="6">
        <item x="0"/>
        <item x="3"/>
        <item x="2"/>
        <item x="1"/>
        <item x="4"/>
        <item t="default"/>
      </items>
    </pivotField>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Fields count="1">
    <field x="47"/>
  </colFields>
  <colItems count="6">
    <i>
      <x/>
    </i>
    <i>
      <x v="1"/>
    </i>
    <i>
      <x v="2"/>
    </i>
    <i>
      <x v="3"/>
    </i>
    <i>
      <x v="4"/>
    </i>
    <i t="grand">
      <x/>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4:J53" firstHeaderRow="1" firstDataRow="2"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axis="axisCol" showAll="0">
      <items count="4">
        <item x="0"/>
        <item x="1"/>
        <item x="2"/>
        <item t="default"/>
      </items>
    </pivotField>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Fields count="1">
    <field x="35"/>
  </colFields>
  <colItems count="4">
    <i>
      <x/>
    </i>
    <i>
      <x v="1"/>
    </i>
    <i>
      <x v="2"/>
    </i>
    <i t="grand">
      <x/>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15"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J5:K53"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items count="50">
        <item h="1" x="6"/>
        <item h="1" x="32"/>
        <item h="1" x="48"/>
        <item h="1" x="34"/>
        <item h="1" x="17"/>
        <item h="1" x="38"/>
        <item h="1" x="36"/>
        <item h="1" x="21"/>
        <item h="1" x="9"/>
        <item h="1" x="29"/>
        <item h="1" x="18"/>
        <item h="1" x="23"/>
        <item h="1" x="35"/>
        <item h="1" x="24"/>
        <item h="1" x="33"/>
        <item h="1" x="12"/>
        <item h="1" x="14"/>
        <item h="1" x="13"/>
        <item h="1" x="46"/>
        <item h="1" x="2"/>
        <item h="1" x="19"/>
        <item h="1" x="30"/>
        <item h="1" x="22"/>
        <item h="1" x="8"/>
        <item h="1" x="11"/>
        <item x="1"/>
        <item x="40"/>
        <item x="41"/>
        <item x="39"/>
        <item h="1" x="28"/>
        <item x="7"/>
        <item x="45"/>
        <item h="1" x="37"/>
        <item h="1" x="15"/>
        <item x="31"/>
        <item x="0"/>
        <item h="1" x="27"/>
        <item h="1" x="5"/>
        <item x="26"/>
        <item x="3"/>
        <item x="47"/>
        <item x="43"/>
        <item x="42"/>
        <item x="44"/>
        <item x="20"/>
        <item h="1" x="25"/>
        <item h="1" x="10"/>
        <item h="1" x="4"/>
        <item h="1" x="16"/>
        <item t="default"/>
      </items>
    </pivotField>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5:G53"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items count="50">
        <item h="1" x="6"/>
        <item h="1" x="32"/>
        <item x="48"/>
        <item h="1" x="34"/>
        <item x="17"/>
        <item h="1" x="38"/>
        <item x="36"/>
        <item x="21"/>
        <item h="1" x="9"/>
        <item h="1" x="29"/>
        <item h="1" x="18"/>
        <item x="23"/>
        <item h="1" x="35"/>
        <item x="24"/>
        <item h="1" x="33"/>
        <item x="12"/>
        <item h="1" x="14"/>
        <item x="13"/>
        <item x="46"/>
        <item x="2"/>
        <item h="1" x="19"/>
        <item x="30"/>
        <item h="1" x="22"/>
        <item h="1" x="8"/>
        <item h="1" x="11"/>
        <item h="1" x="1"/>
        <item h="1" x="40"/>
        <item h="1" x="41"/>
        <item h="1" x="39"/>
        <item h="1" x="28"/>
        <item h="1" x="7"/>
        <item h="1" x="45"/>
        <item h="1" x="37"/>
        <item h="1" x="15"/>
        <item h="1" x="31"/>
        <item h="1" x="0"/>
        <item h="1" x="27"/>
        <item h="1" x="5"/>
        <item h="1" x="26"/>
        <item h="1" x="3"/>
        <item h="1" x="47"/>
        <item h="1" x="43"/>
        <item h="1" x="42"/>
        <item h="1" x="44"/>
        <item h="1" x="20"/>
        <item h="1" x="25"/>
        <item h="1" x="10"/>
        <item h="1" x="4"/>
        <item h="1" x="16"/>
        <item t="default"/>
      </items>
    </pivotField>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1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J4:K52"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chartFormat="2" rowHeaderCaption="Altersgruppen">
  <location ref="B8:F14" firstHeaderRow="1" firstDataRow="2" firstDataCol="1" rowPageCount="1" colPageCount="1"/>
  <pivotFields count="58">
    <pivotField dataField="1" showAll="0" defaultSubtotal="0"/>
    <pivotField axis="axisPage" showAll="0" defaultSubtotal="0">
      <items count="4">
        <item x="3"/>
        <item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x="3"/>
        <item x="2"/>
        <item x="0"/>
        <item x="1"/>
      </items>
    </pivotField>
    <pivotField showAll="0" defaultSubtotal="0"/>
    <pivotField showAll="0" defaultSubtotal="0"/>
    <pivotField showAll="0" defaultSubtotal="0"/>
    <pivotField showAll="0" defaultSubtotal="0"/>
    <pivotField axis="axisCol"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5">
    <i>
      <x/>
    </i>
    <i>
      <x v="1"/>
    </i>
    <i>
      <x v="2"/>
    </i>
    <i>
      <x v="3"/>
    </i>
    <i t="grand">
      <x/>
    </i>
  </rowItems>
  <colFields count="1">
    <field x="35"/>
  </colFields>
  <colItems count="4">
    <i>
      <x/>
    </i>
    <i>
      <x v="1"/>
    </i>
    <i>
      <x v="2"/>
    </i>
    <i t="grand">
      <x/>
    </i>
  </colItems>
  <pageFields count="1">
    <pageField fld="1" hier="-1"/>
  </pageFields>
  <dataFields count="1">
    <dataField name="Anzahl von Person" fld="0" subtotal="count" baseField="30" baseItem="0"/>
  </dataFields>
  <formats count="30">
    <format dxfId="62">
      <pivotArea outline="0" collapsedLevelsAreSubtotals="1" fieldPosition="0"/>
    </format>
    <format dxfId="61">
      <pivotArea dataOnly="0" labelOnly="1" fieldPosition="0">
        <references count="1">
          <reference field="35" count="0"/>
        </references>
      </pivotArea>
    </format>
    <format dxfId="60">
      <pivotArea dataOnly="0" labelOnly="1" grandCol="1" outline="0" fieldPosition="0"/>
    </format>
    <format dxfId="59">
      <pivotArea outline="0" collapsedLevelsAreSubtotals="1" fieldPosition="0"/>
    </format>
    <format dxfId="58">
      <pivotArea field="35" type="button" dataOnly="0" labelOnly="1" outline="0" axis="axisCol" fieldPosition="0"/>
    </format>
    <format dxfId="57">
      <pivotArea type="topRight" dataOnly="0" labelOnly="1" outline="0" fieldPosition="0"/>
    </format>
    <format dxfId="56">
      <pivotArea dataOnly="0" labelOnly="1" fieldPosition="0">
        <references count="1">
          <reference field="35" count="0"/>
        </references>
      </pivotArea>
    </format>
    <format dxfId="55">
      <pivotArea dataOnly="0" labelOnly="1" grandCol="1" outline="0" fieldPosition="0"/>
    </format>
    <format dxfId="54">
      <pivotArea outline="0" collapsedLevelsAreSubtotals="1" fieldPosition="0"/>
    </format>
    <format dxfId="53">
      <pivotArea field="35" type="button" dataOnly="0" labelOnly="1" outline="0" axis="axisCol" fieldPosition="0"/>
    </format>
    <format dxfId="52">
      <pivotArea type="topRight" dataOnly="0" labelOnly="1" outline="0" fieldPosition="0"/>
    </format>
    <format dxfId="51">
      <pivotArea dataOnly="0" labelOnly="1" fieldPosition="0">
        <references count="1">
          <reference field="35" count="0"/>
        </references>
      </pivotArea>
    </format>
    <format dxfId="50">
      <pivotArea dataOnly="0" labelOnly="1" grandCol="1" outline="0" fieldPosition="0"/>
    </format>
    <format dxfId="49">
      <pivotArea field="1" type="button" dataOnly="0" labelOnly="1" outline="0" axis="axisPage" fieldPosition="0"/>
    </format>
    <format dxfId="48">
      <pivotArea type="origin" dataOnly="0" labelOnly="1" outline="0" fieldPosition="0"/>
    </format>
    <format dxfId="47">
      <pivotArea field="30" type="button" dataOnly="0" labelOnly="1" outline="0" axis="axisRow" fieldPosition="0"/>
    </format>
    <format dxfId="46">
      <pivotArea dataOnly="0" labelOnly="1" fieldPosition="0">
        <references count="1">
          <reference field="30" count="0"/>
        </references>
      </pivotArea>
    </format>
    <format dxfId="45">
      <pivotArea dataOnly="0" labelOnly="1" grandRow="1" outline="0" fieldPosition="0"/>
    </format>
    <format dxfId="44">
      <pivotArea outline="0" collapsedLevelsAreSubtotals="1" fieldPosition="0"/>
    </format>
    <format dxfId="43">
      <pivotArea dataOnly="0" labelOnly="1" outline="0" fieldPosition="0">
        <references count="1">
          <reference field="1" count="0"/>
        </references>
      </pivotArea>
    </format>
    <format dxfId="42">
      <pivotArea field="35" type="button" dataOnly="0" labelOnly="1" outline="0" axis="axisCol" fieldPosition="0"/>
    </format>
    <format dxfId="41">
      <pivotArea type="topRight" dataOnly="0" labelOnly="1" outline="0" fieldPosition="0"/>
    </format>
    <format dxfId="40">
      <pivotArea dataOnly="0" labelOnly="1" fieldPosition="0">
        <references count="1">
          <reference field="35" count="0"/>
        </references>
      </pivotArea>
    </format>
    <format dxfId="39">
      <pivotArea dataOnly="0" labelOnly="1" grandCol="1" outline="0" fieldPosition="0"/>
    </format>
    <format dxfId="38">
      <pivotArea outline="0" collapsedLevelsAreSubtotals="1" fieldPosition="0"/>
    </format>
    <format dxfId="37">
      <pivotArea dataOnly="0" labelOnly="1" outline="0" fieldPosition="0">
        <references count="1">
          <reference field="1" count="0"/>
        </references>
      </pivotArea>
    </format>
    <format dxfId="36">
      <pivotArea field="35" type="button" dataOnly="0" labelOnly="1" outline="0" axis="axisCol" fieldPosition="0"/>
    </format>
    <format dxfId="35">
      <pivotArea type="topRight" dataOnly="0" labelOnly="1" outline="0" fieldPosition="0"/>
    </format>
    <format dxfId="34">
      <pivotArea dataOnly="0" labelOnly="1" fieldPosition="0">
        <references count="1">
          <reference field="35" count="0"/>
        </references>
      </pivotArea>
    </format>
    <format dxfId="33">
      <pivotArea dataOnly="0" labelOnly="1" grandCol="1" outline="0" fieldPosition="0"/>
    </format>
  </formats>
  <chartFormats count="3">
    <chartFormat chart="0" format="2" series="1">
      <pivotArea type="data" outline="0" fieldPosition="0">
        <references count="1">
          <reference field="35" count="1" selected="0">
            <x v="2"/>
          </reference>
        </references>
      </pivotArea>
    </chartFormat>
    <chartFormat chart="0" format="3" series="1">
      <pivotArea type="data" outline="0" fieldPosition="0">
        <references count="1">
          <reference field="35" count="1" selected="0">
            <x v="0"/>
          </reference>
        </references>
      </pivotArea>
    </chartFormat>
    <chartFormat chart="0" format="4" series="1">
      <pivotArea type="data" outline="0" fieldPosition="0">
        <references count="1">
          <reference field="3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4:G52"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3"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N4:O52"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F4:G52" firstHeaderRow="1" firstDataRow="1" firstDataCol="1"/>
  <pivotFields count="58">
    <pivotField showAll="0" defaultSubtotal="0"/>
    <pivotField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showAll="0"/>
    <pivotField dataField="1" showAll="0"/>
    <pivotField dataField="1" showAll="0"/>
    <pivotField dataField="1" showAll="0"/>
    <pivotField showAll="0"/>
    <pivotField showAll="0"/>
    <pivotField dataField="1" showAll="0"/>
    <pivotField dataField="1" showAll="0"/>
    <pivotField dataField="1" showAll="0"/>
    <pivotField dataField="1" showAll="0"/>
    <pivotField showAll="0"/>
    <pivotField showAll="0"/>
    <pivotField showAll="0"/>
    <pivotField dataField="1" showAll="0"/>
    <pivotField dataField="1" showAll="0"/>
    <pivotField dataField="1" showAll="0"/>
    <pivotField dataField="1" showAll="0"/>
    <pivotField dataField="1" showAll="0"/>
    <pivotField showAll="0" defaultSubtotal="0"/>
    <pivotField dataField="1" showAll="0"/>
    <pivotField dataField="1" showAll="0"/>
    <pivotField dataField="1" showAll="0"/>
    <pivotField dataField="1" showAll="0"/>
  </pivotFields>
  <rowFields count="1">
    <field x="-2"/>
  </rowFields>
  <rowItems count="48">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i i="42">
      <x v="42"/>
    </i>
    <i i="43">
      <x v="43"/>
    </i>
    <i i="44">
      <x v="44"/>
    </i>
    <i i="45">
      <x v="45"/>
    </i>
    <i i="46">
      <x v="46"/>
    </i>
    <i i="47">
      <x v="47"/>
    </i>
  </rowItems>
  <colItems count="1">
    <i/>
  </colItems>
  <dataFields count="48">
    <dataField name="Mittelwert von V1" fld="2" subtotal="average" baseField="0" baseItem="0"/>
    <dataField name="Mittelwert von V1_w" fld="3" subtotal="average" baseField="0" baseItem="0"/>
    <dataField name="Mittelwert von V1_gesamt" fld="4" subtotal="average" baseField="0" baseItem="0"/>
    <dataField name="Mittelwert von V2" fld="5" subtotal="average" baseField="0" baseItem="0"/>
    <dataField name="Mittelwert von V2_w" fld="6" subtotal="average" baseField="0" baseItem="0"/>
    <dataField name="Mittelwert von V2_gesamt" fld="7" subtotal="average" baseField="0" baseItem="0"/>
    <dataField name="Mittelwert von V3" fld="8" subtotal="average" baseField="0" baseItem="0"/>
    <dataField name="Mittelwert von V3_w" fld="9" subtotal="average" baseField="0" baseItem="0"/>
    <dataField name="Mittelwert von V3_gesamt" fld="10" subtotal="average" baseField="0" baseItem="0"/>
    <dataField name="Mittelwert von V4" fld="11" subtotal="average" baseField="0" baseItem="0"/>
    <dataField name="Mittelwert von V4_w" fld="12" subtotal="average" baseField="0" baseItem="0"/>
    <dataField name="Mittelwert von V4_gesamt" fld="13" subtotal="average" baseField="0" baseItem="0"/>
    <dataField name="Mittelwert von V5" fld="14" subtotal="average" baseField="0" baseItem="0"/>
    <dataField name="Mittelwert von V5_w" fld="15" subtotal="average" baseField="0" baseItem="0"/>
    <dataField name="Mittelwert von V5_gesamt" fld="16" subtotal="average" baseField="0" baseItem="0"/>
    <dataField name="Mittelwert von V6" fld="17" subtotal="average" baseField="0" baseItem="0"/>
    <dataField name="Mittelwert von V6_w" fld="18" subtotal="average" baseField="0" baseItem="0"/>
    <dataField name="Mittelwert von V6_gesamt" fld="19" subtotal="average" baseField="0" baseItem="0"/>
    <dataField name="Mittelwert von V8" fld="20" subtotal="average" baseField="0" baseItem="0"/>
    <dataField name="Mittelwert von V9" fld="21" subtotal="average" baseField="0" baseItem="0"/>
    <dataField name="Mittelwert von V10" fld="22" subtotal="average" baseField="0" baseItem="0"/>
    <dataField name="Mittelwert von V11" fld="23" subtotal="average" baseField="0" baseItem="0"/>
    <dataField name="Mittelwert von V12" fld="24" subtotal="average" baseField="0" baseItem="0"/>
    <dataField name="Mittelwert von V13" fld="25" subtotal="average" baseField="0" baseItem="0"/>
    <dataField name="Mittelwert von V14" fld="26" subtotal="average" baseField="0" baseItem="0"/>
    <dataField name="Mittelwert von V15" fld="27" subtotal="average" baseField="0" baseItem="0"/>
    <dataField name="Mittelwert von V16" fld="28" subtotal="average" baseField="0" baseItem="0"/>
    <dataField name="Mittelwert von V18" fld="29" subtotal="average" baseField="0" baseItem="0"/>
    <dataField name="Mittelwert von V18_u20" fld="31" subtotal="average" baseField="0" baseItem="0"/>
    <dataField name="Mittelwert von V18_20bis21" fld="32" subtotal="average" baseField="0" baseItem="0"/>
    <dataField name="Mittelwert von V18_22plus" fld="33" subtotal="average" baseField="0" baseItem="0"/>
    <dataField name="Mittelwert von V19" fld="34" subtotal="average" baseField="0" baseItem="0"/>
    <dataField name="Mittelwert von V20" fld="36" subtotal="average" baseField="0" baseItem="0"/>
    <dataField name="Mittelwert von V21" fld="37" subtotal="average" baseField="0" baseItem="0"/>
    <dataField name="Mittelwert von V22" fld="38" subtotal="average" baseField="0" baseItem="0"/>
    <dataField name="Mittelwert von V23_Abitur" fld="41" subtotal="average" baseField="0" baseItem="0"/>
    <dataField name="Mittelwert von V23_Fachabi" fld="42" subtotal="average" baseField="0" baseItem="0"/>
    <dataField name="Mittelwert von V23_sonstiges" fld="43" subtotal="average" baseField="0" baseItem="0"/>
    <dataField name="Mittelwert von V24" fld="44" subtotal="average" baseField="0" baseItem="0"/>
    <dataField name="Mittelwert von V25_Bremen" fld="48" subtotal="average" baseField="0" baseItem="0"/>
    <dataField name="Mittelwert von V25_Nds" fld="49" subtotal="average" baseField="0" baseItem="0"/>
    <dataField name="Mittelwert von V25_sonstige" fld="50" subtotal="average" baseField="0" baseItem="0"/>
    <dataField name="Mittelwert von V25_Ausland" fld="51" subtotal="average" baseField="0" baseItem="0"/>
    <dataField name="Mittelwert von V26" fld="52" subtotal="average" baseField="0" baseItem="0"/>
    <dataField name="Mittelwert von V27" fld="54" subtotal="average" baseField="0" baseItem="0"/>
    <dataField name="Mittelwert von V28" fld="55" subtotal="average" baseField="0" baseItem="0"/>
    <dataField name="Mittelwert von V29" fld="56" subtotal="average" baseField="0" baseItem="0"/>
    <dataField name="Mittelwert von V30" fld="5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7"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location ref="B66:F72" firstHeaderRow="1" firstDataRow="2" firstDataCol="1" rowPageCount="1" colPageCount="1"/>
  <pivotFields count="58">
    <pivotField showAll="0" defaultSubtotal="0"/>
    <pivotField axis="axisPage" showAll="0" defaultSubtotal="0">
      <items count="4">
        <item x="3"/>
        <item x="2"/>
        <item x="1"/>
        <item x="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defaultSubtotal="0">
      <items count="6">
        <item h="1" x="4"/>
        <item x="1"/>
        <item x="5"/>
        <item x="2"/>
        <item x="3"/>
        <item h="1" x="0"/>
      </items>
    </pivotField>
    <pivotField showAll="0"/>
    <pivotField showAll="0"/>
    <pivotField showAll="0"/>
    <pivotField showAll="0"/>
  </pivotFields>
  <rowFields count="1">
    <field x="53"/>
  </rowFields>
  <rowItems count="5">
    <i>
      <x v="1"/>
    </i>
    <i>
      <x v="2"/>
    </i>
    <i>
      <x v="3"/>
    </i>
    <i>
      <x v="4"/>
    </i>
    <i t="grand">
      <x/>
    </i>
  </rowItems>
  <colFields count="1">
    <field x="30"/>
  </colFields>
  <colItems count="4">
    <i>
      <x v="1"/>
    </i>
    <i>
      <x v="2"/>
    </i>
    <i>
      <x v="3"/>
    </i>
    <i t="grand">
      <x/>
    </i>
  </colItems>
  <pageFields count="1">
    <pageField fld="1" hier="-1"/>
  </pageFields>
  <dataFields count="1">
    <dataField name="Anzahl von V26" fld="52" subtotal="count" baseField="0" baseItem="0"/>
  </dataFields>
  <formats count="27">
    <format dxfId="89">
      <pivotArea outline="0" collapsedLevelsAreSubtotals="1" fieldPosition="0"/>
    </format>
    <format dxfId="88">
      <pivotArea field="30" type="button" dataOnly="0" labelOnly="1" outline="0" axis="axisCol" fieldPosition="0"/>
    </format>
    <format dxfId="87">
      <pivotArea type="topRight" dataOnly="0" labelOnly="1" outline="0" fieldPosition="0"/>
    </format>
    <format dxfId="86">
      <pivotArea dataOnly="0" labelOnly="1" fieldPosition="0">
        <references count="1">
          <reference field="30" count="0"/>
        </references>
      </pivotArea>
    </format>
    <format dxfId="85">
      <pivotArea dataOnly="0" labelOnly="1" grandCol="1" outline="0" fieldPosition="0"/>
    </format>
    <format dxfId="84">
      <pivotArea outline="0" collapsedLevelsAreSubtotals="1" fieldPosition="0"/>
    </format>
    <format dxfId="83">
      <pivotArea field="30" type="button" dataOnly="0" labelOnly="1" outline="0" axis="axisCol" fieldPosition="0"/>
    </format>
    <format dxfId="82">
      <pivotArea type="topRight" dataOnly="0" labelOnly="1" outline="0" fieldPosition="0"/>
    </format>
    <format dxfId="81">
      <pivotArea dataOnly="0" labelOnly="1" fieldPosition="0">
        <references count="1">
          <reference field="30" count="0"/>
        </references>
      </pivotArea>
    </format>
    <format dxfId="80">
      <pivotArea dataOnly="0" labelOnly="1" grandCol="1" outline="0" fieldPosition="0"/>
    </format>
    <format dxfId="79">
      <pivotArea field="1" type="button" dataOnly="0" labelOnly="1" outline="0" axis="axisPage" fieldPosition="0"/>
    </format>
    <format dxfId="78">
      <pivotArea type="origin" dataOnly="0" labelOnly="1" outline="0" fieldPosition="0"/>
    </format>
    <format dxfId="77">
      <pivotArea field="53" type="button" dataOnly="0" labelOnly="1" outline="0" axis="axisRow" fieldPosition="0"/>
    </format>
    <format dxfId="76">
      <pivotArea dataOnly="0" labelOnly="1" fieldPosition="0">
        <references count="1">
          <reference field="53" count="0"/>
        </references>
      </pivotArea>
    </format>
    <format dxfId="75">
      <pivotArea dataOnly="0" labelOnly="1" grandRow="1" outline="0" fieldPosition="0"/>
    </format>
    <format dxfId="74">
      <pivotArea outline="0" collapsedLevelsAreSubtotals="1" fieldPosition="0"/>
    </format>
    <format dxfId="73">
      <pivotArea dataOnly="0" labelOnly="1" outline="0" fieldPosition="0">
        <references count="1">
          <reference field="1" count="0"/>
        </references>
      </pivotArea>
    </format>
    <format dxfId="72">
      <pivotArea field="30" type="button" dataOnly="0" labelOnly="1" outline="0" axis="axisCol" fieldPosition="0"/>
    </format>
    <format dxfId="71">
      <pivotArea type="topRight" dataOnly="0" labelOnly="1" outline="0" fieldPosition="0"/>
    </format>
    <format dxfId="70">
      <pivotArea dataOnly="0" labelOnly="1" fieldPosition="0">
        <references count="1">
          <reference field="30" count="0"/>
        </references>
      </pivotArea>
    </format>
    <format dxfId="69">
      <pivotArea dataOnly="0" labelOnly="1" grandCol="1" outline="0" fieldPosition="0"/>
    </format>
    <format dxfId="68">
      <pivotArea outline="0" collapsedLevelsAreSubtotals="1" fieldPosition="0"/>
    </format>
    <format dxfId="67">
      <pivotArea dataOnly="0" labelOnly="1" outline="0" fieldPosition="0">
        <references count="1">
          <reference field="1" count="0"/>
        </references>
      </pivotArea>
    </format>
    <format dxfId="66">
      <pivotArea field="30" type="button" dataOnly="0" labelOnly="1" outline="0" axis="axisCol" fieldPosition="0"/>
    </format>
    <format dxfId="65">
      <pivotArea type="topRight" dataOnly="0" labelOnly="1" outline="0" fieldPosition="0"/>
    </format>
    <format dxfId="64">
      <pivotArea dataOnly="0" labelOnly="1" fieldPosition="0">
        <references count="1">
          <reference field="30" count="0"/>
        </references>
      </pivotArea>
    </format>
    <format dxfId="6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2"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chartFormat="4" rowHeaderCaption="Altersgruppen">
  <location ref="I102:M108" firstHeaderRow="1" firstDataRow="2" firstDataCol="1"/>
  <pivotFields count="58">
    <pivotField showAll="0" defaultSubtotal="0"/>
    <pivotField axis="axisRow" showAll="0" defaultSubtotal="0">
      <items count="4">
        <item x="3"/>
        <item x="2"/>
        <item x="1"/>
        <item x="0"/>
      </items>
    </pivotField>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
        <item h="1" x="3"/>
        <item x="2"/>
        <item x="0"/>
        <item x="1"/>
      </items>
    </pivotField>
    <pivotField showAll="0" defaultSubtotal="0"/>
    <pivotField showAll="0" defaultSubtotal="0"/>
    <pivotField showAll="0" defaultSubtotal="0"/>
    <pivotField showAll="0" defaultSubtotal="0"/>
    <pivotField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5">
    <i>
      <x/>
    </i>
    <i>
      <x v="1"/>
    </i>
    <i>
      <x v="2"/>
    </i>
    <i>
      <x v="3"/>
    </i>
    <i t="grand">
      <x/>
    </i>
  </rowItems>
  <colFields count="1">
    <field x="30"/>
  </colFields>
  <colItems count="4">
    <i>
      <x v="1"/>
    </i>
    <i>
      <x v="2"/>
    </i>
    <i>
      <x v="3"/>
    </i>
    <i t="grand">
      <x/>
    </i>
  </colItems>
  <dataFields count="1">
    <dataField name="Mittelwert von V1_gesamt" fld="4" subtotal="average" baseField="35" baseItem="0" numFmtId="164"/>
  </dataFields>
  <formats count="25">
    <format dxfId="114">
      <pivotArea outline="0" collapsedLevelsAreSubtotals="1" fieldPosition="0"/>
    </format>
    <format dxfId="113">
      <pivotArea dataOnly="0" labelOnly="1" grandCol="1" outline="0" fieldPosition="0"/>
    </format>
    <format dxfId="112">
      <pivotArea outline="0" collapsedLevelsAreSubtotals="1" fieldPosition="0"/>
    </format>
    <format dxfId="111">
      <pivotArea outline="0" collapsedLevelsAreSubtotals="1" fieldPosition="0"/>
    </format>
    <format dxfId="110">
      <pivotArea field="35" type="button" dataOnly="0" labelOnly="1" outline="0"/>
    </format>
    <format dxfId="109">
      <pivotArea type="topRight" dataOnly="0" labelOnly="1" outline="0" fieldPosition="0"/>
    </format>
    <format dxfId="108">
      <pivotArea dataOnly="0" labelOnly="1" grandCol="1" outline="0" fieldPosition="0"/>
    </format>
    <format dxfId="107">
      <pivotArea outline="0" collapsedLevelsAreSubtotals="1" fieldPosition="0"/>
    </format>
    <format dxfId="106">
      <pivotArea field="35" type="button" dataOnly="0" labelOnly="1" outline="0"/>
    </format>
    <format dxfId="105">
      <pivotArea type="topRight" dataOnly="0" labelOnly="1" outline="0" fieldPosition="0"/>
    </format>
    <format dxfId="104">
      <pivotArea dataOnly="0" labelOnly="1" grandCol="1" outline="0" fieldPosition="0"/>
    </format>
    <format dxfId="103">
      <pivotArea field="1" type="button" dataOnly="0" labelOnly="1" outline="0" axis="axisRow" fieldPosition="0"/>
    </format>
    <format dxfId="102">
      <pivotArea type="origin" dataOnly="0" labelOnly="1" outline="0" fieldPosition="0"/>
    </format>
    <format dxfId="101">
      <pivotArea field="30" type="button" dataOnly="0" labelOnly="1" outline="0" axis="axisCol" fieldPosition="0"/>
    </format>
    <format dxfId="100">
      <pivotArea dataOnly="0" labelOnly="1" grandRow="1" outline="0" fieldPosition="0"/>
    </format>
    <format dxfId="99">
      <pivotArea outline="0" collapsedLevelsAreSubtotals="1" fieldPosition="0"/>
    </format>
    <format dxfId="98">
      <pivotArea dataOnly="0" labelOnly="1" outline="0" fieldPosition="0">
        <references count="1">
          <reference field="1" count="0"/>
        </references>
      </pivotArea>
    </format>
    <format dxfId="97">
      <pivotArea field="35" type="button" dataOnly="0" labelOnly="1" outline="0"/>
    </format>
    <format dxfId="96">
      <pivotArea type="topRight" dataOnly="0" labelOnly="1" outline="0" fieldPosition="0"/>
    </format>
    <format dxfId="95">
      <pivotArea dataOnly="0" labelOnly="1" grandCol="1" outline="0" fieldPosition="0"/>
    </format>
    <format dxfId="94">
      <pivotArea outline="0" collapsedLevelsAreSubtotals="1" fieldPosition="0"/>
    </format>
    <format dxfId="93">
      <pivotArea dataOnly="0" labelOnly="1" outline="0" fieldPosition="0">
        <references count="1">
          <reference field="1" count="0"/>
        </references>
      </pivotArea>
    </format>
    <format dxfId="92">
      <pivotArea field="35" type="button" dataOnly="0" labelOnly="1" outline="0"/>
    </format>
    <format dxfId="91">
      <pivotArea type="topRight" dataOnly="0" labelOnly="1" outline="0" fieldPosition="0"/>
    </format>
    <format dxfId="9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1"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rowHeaderCaption="Altersgruppen">
  <location ref="I113:M119" firstHeaderRow="1" firstDataRow="2" firstDataCol="1"/>
  <pivotFields count="58">
    <pivotField showAll="0" defaultSubtotal="0"/>
    <pivotField axis="axisRow" showAll="0" defaultSubtotal="0">
      <items count="4">
        <item x="3"/>
        <item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
        <item h="1" x="3"/>
        <item x="2"/>
        <item x="0"/>
        <item x="1"/>
      </items>
    </pivotField>
    <pivotField showAll="0" defaultSubtotal="0"/>
    <pivotField showAll="0" defaultSubtotal="0"/>
    <pivotField showAll="0" defaultSubtotal="0"/>
    <pivotField showAll="0" defaultSubtotal="0"/>
    <pivotField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5">
    <i>
      <x/>
    </i>
    <i>
      <x v="1"/>
    </i>
    <i>
      <x v="2"/>
    </i>
    <i>
      <x v="3"/>
    </i>
    <i t="grand">
      <x/>
    </i>
  </rowItems>
  <colFields count="1">
    <field x="30"/>
  </colFields>
  <colItems count="4">
    <i>
      <x v="1"/>
    </i>
    <i>
      <x v="2"/>
    </i>
    <i>
      <x v="3"/>
    </i>
    <i t="grand">
      <x/>
    </i>
  </colItems>
  <dataFields count="1">
    <dataField name="Mittelwert von V5_gesamt" fld="16" subtotal="average" baseField="35" baseItem="3"/>
  </dataFields>
  <formats count="25">
    <format dxfId="139">
      <pivotArea outline="0" collapsedLevelsAreSubtotals="1" fieldPosition="0"/>
    </format>
    <format dxfId="138">
      <pivotArea dataOnly="0" labelOnly="1" grandCol="1" outline="0" fieldPosition="0"/>
    </format>
    <format dxfId="137">
      <pivotArea outline="0" collapsedLevelsAreSubtotals="1" fieldPosition="0"/>
    </format>
    <format dxfId="136">
      <pivotArea outline="0" collapsedLevelsAreSubtotals="1" fieldPosition="0"/>
    </format>
    <format dxfId="135">
      <pivotArea field="35" type="button" dataOnly="0" labelOnly="1" outline="0"/>
    </format>
    <format dxfId="134">
      <pivotArea type="topRight" dataOnly="0" labelOnly="1" outline="0" fieldPosition="0"/>
    </format>
    <format dxfId="133">
      <pivotArea dataOnly="0" labelOnly="1" grandCol="1" outline="0" fieldPosition="0"/>
    </format>
    <format dxfId="132">
      <pivotArea outline="0" collapsedLevelsAreSubtotals="1" fieldPosition="0"/>
    </format>
    <format dxfId="131">
      <pivotArea field="35" type="button" dataOnly="0" labelOnly="1" outline="0"/>
    </format>
    <format dxfId="130">
      <pivotArea type="topRight" dataOnly="0" labelOnly="1" outline="0" fieldPosition="0"/>
    </format>
    <format dxfId="129">
      <pivotArea dataOnly="0" labelOnly="1" grandCol="1" outline="0" fieldPosition="0"/>
    </format>
    <format dxfId="128">
      <pivotArea field="1" type="button" dataOnly="0" labelOnly="1" outline="0" axis="axisRow" fieldPosition="0"/>
    </format>
    <format dxfId="127">
      <pivotArea type="origin" dataOnly="0" labelOnly="1" outline="0" fieldPosition="0"/>
    </format>
    <format dxfId="126">
      <pivotArea field="30" type="button" dataOnly="0" labelOnly="1" outline="0" axis="axisCol" fieldPosition="0"/>
    </format>
    <format dxfId="125">
      <pivotArea dataOnly="0" labelOnly="1" grandRow="1" outline="0" fieldPosition="0"/>
    </format>
    <format dxfId="124">
      <pivotArea outline="0" collapsedLevelsAreSubtotals="1" fieldPosition="0"/>
    </format>
    <format dxfId="123">
      <pivotArea dataOnly="0" labelOnly="1" outline="0" fieldPosition="0">
        <references count="1">
          <reference field="1" count="0"/>
        </references>
      </pivotArea>
    </format>
    <format dxfId="122">
      <pivotArea field="35" type="button" dataOnly="0" labelOnly="1" outline="0"/>
    </format>
    <format dxfId="121">
      <pivotArea type="topRight" dataOnly="0" labelOnly="1" outline="0" fieldPosition="0"/>
    </format>
    <format dxfId="120">
      <pivotArea dataOnly="0" labelOnly="1" grandCol="1" outline="0" fieldPosition="0"/>
    </format>
    <format dxfId="119">
      <pivotArea outline="0" collapsedLevelsAreSubtotals="1" fieldPosition="0"/>
    </format>
    <format dxfId="118">
      <pivotArea dataOnly="0" labelOnly="1" outline="0" fieldPosition="0">
        <references count="1">
          <reference field="1" count="0"/>
        </references>
      </pivotArea>
    </format>
    <format dxfId="117">
      <pivotArea field="35" type="button" dataOnly="0" labelOnly="1" outline="0"/>
    </format>
    <format dxfId="116">
      <pivotArea type="topRight" dataOnly="0" labelOnly="1" outline="0" fieldPosition="0"/>
    </format>
    <format dxfId="11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chartFormat="4" rowHeaderCaption="Altersgruppen">
  <location ref="B32:F37" firstHeaderRow="1" firstDataRow="2" firstDataCol="1" rowPageCount="1" colPageCount="1"/>
  <pivotFields count="58">
    <pivotField showAll="0" defaultSubtotal="0"/>
    <pivotField axis="axisPage" showAll="0" defaultSubtotal="0">
      <items count="4">
        <item x="3"/>
        <item x="2"/>
        <item x="1"/>
        <item x="0"/>
      </items>
    </pivotField>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h="1" x="3"/>
        <item x="2"/>
        <item x="0"/>
        <item x="1"/>
      </items>
    </pivotField>
    <pivotField showAll="0" defaultSubtotal="0"/>
    <pivotField showAll="0" defaultSubtotal="0"/>
    <pivotField showAll="0" defaultSubtotal="0"/>
    <pivotField showAll="0" defaultSubtotal="0"/>
    <pivotField axis="axisCol"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v="1"/>
    </i>
    <i>
      <x v="2"/>
    </i>
    <i>
      <x v="3"/>
    </i>
    <i t="grand">
      <x/>
    </i>
  </rowItems>
  <colFields count="1">
    <field x="35"/>
  </colFields>
  <colItems count="4">
    <i>
      <x/>
    </i>
    <i>
      <x v="1"/>
    </i>
    <i>
      <x v="2"/>
    </i>
    <i t="grand">
      <x/>
    </i>
  </colItems>
  <pageFields count="1">
    <pageField fld="1" hier="-1"/>
  </pageFields>
  <dataFields count="1">
    <dataField name="Mittelwert von V1_gesamt" fld="4" subtotal="average" baseField="35" baseItem="0" numFmtId="164"/>
  </dataFields>
  <formats count="31">
    <format dxfId="170">
      <pivotArea outline="0" collapsedLevelsAreSubtotals="1" fieldPosition="0"/>
    </format>
    <format dxfId="169">
      <pivotArea dataOnly="0" labelOnly="1" fieldPosition="0">
        <references count="1">
          <reference field="35" count="0"/>
        </references>
      </pivotArea>
    </format>
    <format dxfId="168">
      <pivotArea dataOnly="0" labelOnly="1" grandCol="1" outline="0" fieldPosition="0"/>
    </format>
    <format dxfId="167">
      <pivotArea outline="0" collapsedLevelsAreSubtotals="1" fieldPosition="0"/>
    </format>
    <format dxfId="166">
      <pivotArea outline="0" collapsedLevelsAreSubtotals="1" fieldPosition="0"/>
    </format>
    <format dxfId="165">
      <pivotArea field="35" type="button" dataOnly="0" labelOnly="1" outline="0" axis="axisCol" fieldPosition="0"/>
    </format>
    <format dxfId="164">
      <pivotArea type="topRight" dataOnly="0" labelOnly="1" outline="0" fieldPosition="0"/>
    </format>
    <format dxfId="163">
      <pivotArea dataOnly="0" labelOnly="1" fieldPosition="0">
        <references count="1">
          <reference field="35" count="0"/>
        </references>
      </pivotArea>
    </format>
    <format dxfId="162">
      <pivotArea dataOnly="0" labelOnly="1" grandCol="1" outline="0" fieldPosition="0"/>
    </format>
    <format dxfId="161">
      <pivotArea outline="0" collapsedLevelsAreSubtotals="1" fieldPosition="0"/>
    </format>
    <format dxfId="160">
      <pivotArea field="35" type="button" dataOnly="0" labelOnly="1" outline="0" axis="axisCol" fieldPosition="0"/>
    </format>
    <format dxfId="159">
      <pivotArea type="topRight" dataOnly="0" labelOnly="1" outline="0" fieldPosition="0"/>
    </format>
    <format dxfId="158">
      <pivotArea dataOnly="0" labelOnly="1" fieldPosition="0">
        <references count="1">
          <reference field="35" count="0"/>
        </references>
      </pivotArea>
    </format>
    <format dxfId="157">
      <pivotArea dataOnly="0" labelOnly="1" grandCol="1" outline="0" fieldPosition="0"/>
    </format>
    <format dxfId="156">
      <pivotArea field="1" type="button" dataOnly="0" labelOnly="1" outline="0" axis="axisPage" fieldPosition="0"/>
    </format>
    <format dxfId="155">
      <pivotArea type="origin" dataOnly="0" labelOnly="1" outline="0" fieldPosition="0"/>
    </format>
    <format dxfId="154">
      <pivotArea field="30" type="button" dataOnly="0" labelOnly="1" outline="0" axis="axisRow" fieldPosition="0"/>
    </format>
    <format dxfId="153">
      <pivotArea dataOnly="0" labelOnly="1" fieldPosition="0">
        <references count="1">
          <reference field="30" count="0"/>
        </references>
      </pivotArea>
    </format>
    <format dxfId="152">
      <pivotArea dataOnly="0" labelOnly="1" grandRow="1" outline="0" fieldPosition="0"/>
    </format>
    <format dxfId="151">
      <pivotArea outline="0" collapsedLevelsAreSubtotals="1" fieldPosition="0"/>
    </format>
    <format dxfId="150">
      <pivotArea dataOnly="0" labelOnly="1" outline="0" fieldPosition="0">
        <references count="1">
          <reference field="1" count="0"/>
        </references>
      </pivotArea>
    </format>
    <format dxfId="149">
      <pivotArea field="35" type="button" dataOnly="0" labelOnly="1" outline="0" axis="axisCol" fieldPosition="0"/>
    </format>
    <format dxfId="148">
      <pivotArea type="topRight" dataOnly="0" labelOnly="1" outline="0" fieldPosition="0"/>
    </format>
    <format dxfId="147">
      <pivotArea dataOnly="0" labelOnly="1" fieldPosition="0">
        <references count="1">
          <reference field="35" count="0"/>
        </references>
      </pivotArea>
    </format>
    <format dxfId="146">
      <pivotArea dataOnly="0" labelOnly="1" grandCol="1" outline="0" fieldPosition="0"/>
    </format>
    <format dxfId="145">
      <pivotArea outline="0" collapsedLevelsAreSubtotals="1" fieldPosition="0"/>
    </format>
    <format dxfId="144">
      <pivotArea dataOnly="0" labelOnly="1" outline="0" fieldPosition="0">
        <references count="1">
          <reference field="1" count="0"/>
        </references>
      </pivotArea>
    </format>
    <format dxfId="143">
      <pivotArea field="35" type="button" dataOnly="0" labelOnly="1" outline="0" axis="axisCol" fieldPosition="0"/>
    </format>
    <format dxfId="142">
      <pivotArea type="topRight" dataOnly="0" labelOnly="1" outline="0" fieldPosition="0"/>
    </format>
    <format dxfId="141">
      <pivotArea dataOnly="0" labelOnly="1" fieldPosition="0">
        <references count="1">
          <reference field="35" count="0"/>
        </references>
      </pivotArea>
    </format>
    <format dxfId="140">
      <pivotArea dataOnly="0" labelOnly="1" grandCol="1" outline="0" fieldPosition="0"/>
    </format>
  </formats>
  <chartFormats count="3">
    <chartFormat chart="0" format="0" series="1">
      <pivotArea type="data" outline="0" fieldPosition="0">
        <references count="2">
          <reference field="4294967294" count="1" selected="0">
            <x v="0"/>
          </reference>
          <reference field="35" count="1" selected="0">
            <x v="0"/>
          </reference>
        </references>
      </pivotArea>
    </chartFormat>
    <chartFormat chart="0" format="1" series="1">
      <pivotArea type="data" outline="0" fieldPosition="0">
        <references count="2">
          <reference field="4294967294" count="1" selected="0">
            <x v="0"/>
          </reference>
          <reference field="35" count="1" selected="0">
            <x v="1"/>
          </reference>
        </references>
      </pivotArea>
    </chartFormat>
    <chartFormat chart="0" format="2" series="1">
      <pivotArea type="data" outline="0" fieldPosition="0">
        <references count="2">
          <reference field="4294967294" count="1" selected="0">
            <x v="0"/>
          </reference>
          <reference field="3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8"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rowHeaderCaption="Altersgruppen">
  <location ref="B113:F119" firstHeaderRow="1" firstDataRow="2" firstDataCol="1"/>
  <pivotFields count="58">
    <pivotField showAll="0" defaultSubtotal="0"/>
    <pivotField axis="axisRow" showAll="0" defaultSubtotal="0">
      <items count="4">
        <item x="3"/>
        <item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items count="4">
        <item h="1" x="3"/>
        <item x="2"/>
        <item x="0"/>
        <item x="1"/>
      </items>
    </pivotField>
    <pivotField showAll="0" defaultSubtotal="0"/>
    <pivotField showAll="0" defaultSubtotal="0"/>
    <pivotField showAll="0" defaultSubtotal="0"/>
    <pivotField showAll="0" defaultSubtotal="0"/>
    <pivotField axis="axisCol"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5">
    <i>
      <x/>
    </i>
    <i>
      <x v="1"/>
    </i>
    <i>
      <x v="2"/>
    </i>
    <i>
      <x v="3"/>
    </i>
    <i t="grand">
      <x/>
    </i>
  </rowItems>
  <colFields count="1">
    <field x="35"/>
  </colFields>
  <colItems count="4">
    <i>
      <x/>
    </i>
    <i>
      <x v="1"/>
    </i>
    <i>
      <x v="2"/>
    </i>
    <i t="grand">
      <x/>
    </i>
  </colItems>
  <dataFields count="1">
    <dataField name="Mittelwert von V5_gesamt" fld="16" subtotal="average" baseField="35" baseItem="3"/>
  </dataFields>
  <formats count="30">
    <format dxfId="200">
      <pivotArea outline="0" collapsedLevelsAreSubtotals="1" fieldPosition="0"/>
    </format>
    <format dxfId="199">
      <pivotArea dataOnly="0" labelOnly="1" fieldPosition="0">
        <references count="1">
          <reference field="35" count="0"/>
        </references>
      </pivotArea>
    </format>
    <format dxfId="198">
      <pivotArea dataOnly="0" labelOnly="1" grandCol="1" outline="0" fieldPosition="0"/>
    </format>
    <format dxfId="197">
      <pivotArea outline="0" collapsedLevelsAreSubtotals="1" fieldPosition="0"/>
    </format>
    <format dxfId="196">
      <pivotArea outline="0" collapsedLevelsAreSubtotals="1" fieldPosition="0"/>
    </format>
    <format dxfId="195">
      <pivotArea field="35" type="button" dataOnly="0" labelOnly="1" outline="0" axis="axisCol" fieldPosition="0"/>
    </format>
    <format dxfId="194">
      <pivotArea type="topRight" dataOnly="0" labelOnly="1" outline="0" fieldPosition="0"/>
    </format>
    <format dxfId="193">
      <pivotArea dataOnly="0" labelOnly="1" fieldPosition="0">
        <references count="1">
          <reference field="35" count="0"/>
        </references>
      </pivotArea>
    </format>
    <format dxfId="192">
      <pivotArea dataOnly="0" labelOnly="1" grandCol="1" outline="0" fieldPosition="0"/>
    </format>
    <format dxfId="191">
      <pivotArea outline="0" collapsedLevelsAreSubtotals="1" fieldPosition="0"/>
    </format>
    <format dxfId="190">
      <pivotArea field="35" type="button" dataOnly="0" labelOnly="1" outline="0" axis="axisCol" fieldPosition="0"/>
    </format>
    <format dxfId="189">
      <pivotArea type="topRight" dataOnly="0" labelOnly="1" outline="0" fieldPosition="0"/>
    </format>
    <format dxfId="188">
      <pivotArea dataOnly="0" labelOnly="1" fieldPosition="0">
        <references count="1">
          <reference field="35" count="0"/>
        </references>
      </pivotArea>
    </format>
    <format dxfId="187">
      <pivotArea dataOnly="0" labelOnly="1" grandCol="1" outline="0" fieldPosition="0"/>
    </format>
    <format dxfId="186">
      <pivotArea field="1" type="button" dataOnly="0" labelOnly="1" outline="0" axis="axisRow" fieldPosition="0"/>
    </format>
    <format dxfId="185">
      <pivotArea type="origin" dataOnly="0" labelOnly="1" outline="0" fieldPosition="0"/>
    </format>
    <format dxfId="184">
      <pivotArea field="30" type="button" dataOnly="0" labelOnly="1" outline="0"/>
    </format>
    <format dxfId="183">
      <pivotArea dataOnly="0" labelOnly="1" grandRow="1" outline="0" fieldPosition="0"/>
    </format>
    <format dxfId="182">
      <pivotArea outline="0" collapsedLevelsAreSubtotals="1" fieldPosition="0"/>
    </format>
    <format dxfId="181">
      <pivotArea dataOnly="0" labelOnly="1" outline="0" fieldPosition="0">
        <references count="1">
          <reference field="1" count="0"/>
        </references>
      </pivotArea>
    </format>
    <format dxfId="180">
      <pivotArea field="35" type="button" dataOnly="0" labelOnly="1" outline="0" axis="axisCol" fieldPosition="0"/>
    </format>
    <format dxfId="179">
      <pivotArea type="topRight" dataOnly="0" labelOnly="1" outline="0" fieldPosition="0"/>
    </format>
    <format dxfId="178">
      <pivotArea dataOnly="0" labelOnly="1" fieldPosition="0">
        <references count="1">
          <reference field="35" count="0"/>
        </references>
      </pivotArea>
    </format>
    <format dxfId="177">
      <pivotArea dataOnly="0" labelOnly="1" grandCol="1" outline="0" fieldPosition="0"/>
    </format>
    <format dxfId="176">
      <pivotArea outline="0" collapsedLevelsAreSubtotals="1" fieldPosition="0"/>
    </format>
    <format dxfId="175">
      <pivotArea dataOnly="0" labelOnly="1" outline="0" fieldPosition="0">
        <references count="1">
          <reference field="1" count="0"/>
        </references>
      </pivotArea>
    </format>
    <format dxfId="174">
      <pivotArea field="35" type="button" dataOnly="0" labelOnly="1" outline="0" axis="axisCol" fieldPosition="0"/>
    </format>
    <format dxfId="173">
      <pivotArea type="topRight" dataOnly="0" labelOnly="1" outline="0" fieldPosition="0"/>
    </format>
    <format dxfId="172">
      <pivotArea dataOnly="0" labelOnly="1" fieldPosition="0">
        <references count="1">
          <reference field="35" count="0"/>
        </references>
      </pivotArea>
    </format>
    <format dxfId="17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5"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rowHeaderCaption="Altersgruppen">
  <location ref="B20:E25" firstHeaderRow="1" firstDataRow="2" firstDataCol="1" rowPageCount="1" colPageCount="1"/>
  <pivotFields count="58">
    <pivotField dataField="1" showAll="0" defaultSubtotal="0"/>
    <pivotField axis="axisPage" showAll="0" defaultSubtotal="0">
      <items count="4">
        <item x="3"/>
        <item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h="1" x="3"/>
        <item x="2"/>
        <item x="0"/>
        <item x="1"/>
      </items>
    </pivotField>
    <pivotField showAll="0" defaultSubtotal="0"/>
    <pivotField showAll="0" defaultSubtotal="0"/>
    <pivotField showAll="0" defaultSubtotal="0"/>
    <pivotField showAll="0" defaultSubtotal="0"/>
    <pivotField axis="axisCol" showAll="0" defaultSubtotal="0">
      <items count="3">
        <item x="0"/>
        <item x="1"/>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v="1"/>
    </i>
    <i>
      <x v="2"/>
    </i>
    <i>
      <x v="3"/>
    </i>
    <i t="grand">
      <x/>
    </i>
  </rowItems>
  <colFields count="1">
    <field x="35"/>
  </colFields>
  <colItems count="3">
    <i>
      <x/>
    </i>
    <i>
      <x v="1"/>
    </i>
    <i t="grand">
      <x/>
    </i>
  </colItems>
  <pageFields count="1">
    <pageField fld="1" hier="-1"/>
  </pageFields>
  <dataFields count="1">
    <dataField name="Anzahl von Person" fld="0" subtotal="count" baseField="30" baseItem="1"/>
  </dataFields>
  <formats count="33">
    <format dxfId="233">
      <pivotArea outline="0" collapsedLevelsAreSubtotals="1" fieldPosition="0"/>
    </format>
    <format dxfId="232">
      <pivotArea dataOnly="0" labelOnly="1" fieldPosition="0">
        <references count="1">
          <reference field="35" count="0"/>
        </references>
      </pivotArea>
    </format>
    <format dxfId="231">
      <pivotArea dataOnly="0" labelOnly="1" grandCol="1" outline="0" fieldPosition="0"/>
    </format>
    <format dxfId="230">
      <pivotArea outline="0" collapsedLevelsAreSubtotals="1" fieldPosition="0"/>
    </format>
    <format dxfId="229">
      <pivotArea field="35" type="button" dataOnly="0" labelOnly="1" outline="0" axis="axisCol" fieldPosition="0"/>
    </format>
    <format dxfId="228">
      <pivotArea type="topRight" dataOnly="0" labelOnly="1" outline="0" fieldPosition="0"/>
    </format>
    <format dxfId="227">
      <pivotArea dataOnly="0" labelOnly="1" fieldPosition="0">
        <references count="1">
          <reference field="35" count="0"/>
        </references>
      </pivotArea>
    </format>
    <format dxfId="226">
      <pivotArea dataOnly="0" labelOnly="1" grandCol="1" outline="0" fieldPosition="0"/>
    </format>
    <format dxfId="225">
      <pivotArea outline="0" collapsedLevelsAreSubtotals="1" fieldPosition="0"/>
    </format>
    <format dxfId="224">
      <pivotArea field="35" type="button" dataOnly="0" labelOnly="1" outline="0" axis="axisCol" fieldPosition="0"/>
    </format>
    <format dxfId="223">
      <pivotArea type="topRight" dataOnly="0" labelOnly="1" outline="0" fieldPosition="0"/>
    </format>
    <format dxfId="222">
      <pivotArea dataOnly="0" labelOnly="1" fieldPosition="0">
        <references count="1">
          <reference field="35" count="0"/>
        </references>
      </pivotArea>
    </format>
    <format dxfId="221">
      <pivotArea dataOnly="0" labelOnly="1" grandCol="1" outline="0" fieldPosition="0"/>
    </format>
    <format dxfId="220">
      <pivotArea outline="0" fieldPosition="0">
        <references count="1">
          <reference field="4294967294" count="1">
            <x v="0"/>
          </reference>
        </references>
      </pivotArea>
    </format>
    <format dxfId="219">
      <pivotArea outline="0" collapsedLevelsAreSubtotals="1" fieldPosition="0"/>
    </format>
    <format dxfId="218">
      <pivotArea outline="0" fieldPosition="0">
        <references count="1">
          <reference field="4294967294" count="1">
            <x v="0"/>
          </reference>
        </references>
      </pivotArea>
    </format>
    <format dxfId="217">
      <pivotArea field="1" type="button" dataOnly="0" labelOnly="1" outline="0" axis="axisPage" fieldPosition="0"/>
    </format>
    <format dxfId="216">
      <pivotArea type="origin" dataOnly="0" labelOnly="1" outline="0" fieldPosition="0"/>
    </format>
    <format dxfId="215">
      <pivotArea field="30" type="button" dataOnly="0" labelOnly="1" outline="0" axis="axisRow" fieldPosition="0"/>
    </format>
    <format dxfId="214">
      <pivotArea dataOnly="0" labelOnly="1" fieldPosition="0">
        <references count="1">
          <reference field="30" count="0"/>
        </references>
      </pivotArea>
    </format>
    <format dxfId="213">
      <pivotArea dataOnly="0" labelOnly="1" grandRow="1" outline="0" fieldPosition="0"/>
    </format>
    <format dxfId="212">
      <pivotArea outline="0" collapsedLevelsAreSubtotals="1" fieldPosition="0"/>
    </format>
    <format dxfId="211">
      <pivotArea dataOnly="0" labelOnly="1" outline="0" fieldPosition="0">
        <references count="1">
          <reference field="1" count="0"/>
        </references>
      </pivotArea>
    </format>
    <format dxfId="210">
      <pivotArea field="35" type="button" dataOnly="0" labelOnly="1" outline="0" axis="axisCol" fieldPosition="0"/>
    </format>
    <format dxfId="209">
      <pivotArea type="topRight" dataOnly="0" labelOnly="1" outline="0" fieldPosition="0"/>
    </format>
    <format dxfId="208">
      <pivotArea dataOnly="0" labelOnly="1" fieldPosition="0">
        <references count="1">
          <reference field="35" count="0"/>
        </references>
      </pivotArea>
    </format>
    <format dxfId="207">
      <pivotArea dataOnly="0" labelOnly="1" grandCol="1" outline="0" fieldPosition="0"/>
    </format>
    <format dxfId="206">
      <pivotArea outline="0" collapsedLevelsAreSubtotals="1" fieldPosition="0"/>
    </format>
    <format dxfId="205">
      <pivotArea dataOnly="0" labelOnly="1" outline="0" fieldPosition="0">
        <references count="1">
          <reference field="1" count="0"/>
        </references>
      </pivotArea>
    </format>
    <format dxfId="204">
      <pivotArea field="35" type="button" dataOnly="0" labelOnly="1" outline="0" axis="axisCol" fieldPosition="0"/>
    </format>
    <format dxfId="203">
      <pivotArea type="topRight" dataOnly="0" labelOnly="1" outline="0" fieldPosition="0"/>
    </format>
    <format dxfId="202">
      <pivotArea dataOnly="0" labelOnly="1" fieldPosition="0">
        <references count="1">
          <reference field="35" count="0"/>
        </references>
      </pivotArea>
    </format>
    <format dxfId="20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0" applyNumberFormats="0" applyBorderFormats="0" applyFontFormats="0" applyPatternFormats="0" applyAlignmentFormats="0" applyWidthHeightFormats="1" dataCaption="Werte" grandTotalCaption="Gesamt" updatedVersion="6" minRefreshableVersion="3" useAutoFormatting="1" itemPrintTitles="1" createdVersion="4" indent="0" outline="1" outlineData="1" multipleFieldFilters="0" rowHeaderCaption="Altersgruppen">
  <location ref="B44:F49" firstHeaderRow="1" firstDataRow="2" firstDataCol="1" rowPageCount="1" colPageCount="1"/>
  <pivotFields count="58">
    <pivotField showAll="0" defaultSubtotal="0"/>
    <pivotField axis="axisPage" showAll="0" defaultSubtotal="0">
      <items count="4">
        <item x="3"/>
        <item x="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h="1" x="3"/>
        <item x="2"/>
        <item x="0"/>
        <item x="1"/>
      </items>
    </pivotField>
    <pivotField showAll="0" defaultSubtotal="0"/>
    <pivotField showAll="0" defaultSubtotal="0"/>
    <pivotField showAll="0" defaultSubtotal="0"/>
    <pivotField showAll="0" defaultSubtotal="0"/>
    <pivotField axis="axisCol" showAll="0" defaultSubtotal="0">
      <items count="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v="1"/>
    </i>
    <i>
      <x v="2"/>
    </i>
    <i>
      <x v="3"/>
    </i>
    <i t="grand">
      <x/>
    </i>
  </rowItems>
  <colFields count="1">
    <field x="35"/>
  </colFields>
  <colItems count="4">
    <i>
      <x/>
    </i>
    <i>
      <x v="1"/>
    </i>
    <i>
      <x v="2"/>
    </i>
    <i t="grand">
      <x/>
    </i>
  </colItems>
  <pageFields count="1">
    <pageField fld="1" hier="-1"/>
  </pageFields>
  <dataFields count="1">
    <dataField name="Mittelwert von V5_gesamt" fld="16" subtotal="average" baseField="35" baseItem="3"/>
  </dataFields>
  <formats count="31">
    <format dxfId="264">
      <pivotArea outline="0" collapsedLevelsAreSubtotals="1" fieldPosition="0"/>
    </format>
    <format dxfId="263">
      <pivotArea dataOnly="0" labelOnly="1" fieldPosition="0">
        <references count="1">
          <reference field="35" count="0"/>
        </references>
      </pivotArea>
    </format>
    <format dxfId="262">
      <pivotArea dataOnly="0" labelOnly="1" grandCol="1" outline="0" fieldPosition="0"/>
    </format>
    <format dxfId="261">
      <pivotArea outline="0" collapsedLevelsAreSubtotals="1" fieldPosition="0"/>
    </format>
    <format dxfId="260">
      <pivotArea outline="0" collapsedLevelsAreSubtotals="1" fieldPosition="0"/>
    </format>
    <format dxfId="259">
      <pivotArea field="35" type="button" dataOnly="0" labelOnly="1" outline="0" axis="axisCol" fieldPosition="0"/>
    </format>
    <format dxfId="258">
      <pivotArea type="topRight" dataOnly="0" labelOnly="1" outline="0" fieldPosition="0"/>
    </format>
    <format dxfId="257">
      <pivotArea dataOnly="0" labelOnly="1" fieldPosition="0">
        <references count="1">
          <reference field="35" count="0"/>
        </references>
      </pivotArea>
    </format>
    <format dxfId="256">
      <pivotArea dataOnly="0" labelOnly="1" grandCol="1" outline="0" fieldPosition="0"/>
    </format>
    <format dxfId="255">
      <pivotArea outline="0" collapsedLevelsAreSubtotals="1" fieldPosition="0"/>
    </format>
    <format dxfId="254">
      <pivotArea field="35" type="button" dataOnly="0" labelOnly="1" outline="0" axis="axisCol" fieldPosition="0"/>
    </format>
    <format dxfId="253">
      <pivotArea type="topRight" dataOnly="0" labelOnly="1" outline="0" fieldPosition="0"/>
    </format>
    <format dxfId="252">
      <pivotArea dataOnly="0" labelOnly="1" fieldPosition="0">
        <references count="1">
          <reference field="35" count="0"/>
        </references>
      </pivotArea>
    </format>
    <format dxfId="251">
      <pivotArea dataOnly="0" labelOnly="1" grandCol="1" outline="0" fieldPosition="0"/>
    </format>
    <format dxfId="250">
      <pivotArea field="1" type="button" dataOnly="0" labelOnly="1" outline="0" axis="axisPage" fieldPosition="0"/>
    </format>
    <format dxfId="249">
      <pivotArea type="origin" dataOnly="0" labelOnly="1" outline="0" fieldPosition="0"/>
    </format>
    <format dxfId="248">
      <pivotArea field="30" type="button" dataOnly="0" labelOnly="1" outline="0" axis="axisRow" fieldPosition="0"/>
    </format>
    <format dxfId="247">
      <pivotArea dataOnly="0" labelOnly="1" fieldPosition="0">
        <references count="1">
          <reference field="30" count="0"/>
        </references>
      </pivotArea>
    </format>
    <format dxfId="246">
      <pivotArea dataOnly="0" labelOnly="1" grandRow="1" outline="0" fieldPosition="0"/>
    </format>
    <format dxfId="245">
      <pivotArea outline="0" collapsedLevelsAreSubtotals="1" fieldPosition="0"/>
    </format>
    <format dxfId="244">
      <pivotArea dataOnly="0" labelOnly="1" outline="0" fieldPosition="0">
        <references count="1">
          <reference field="1" count="0"/>
        </references>
      </pivotArea>
    </format>
    <format dxfId="243">
      <pivotArea field="35" type="button" dataOnly="0" labelOnly="1" outline="0" axis="axisCol" fieldPosition="0"/>
    </format>
    <format dxfId="242">
      <pivotArea type="topRight" dataOnly="0" labelOnly="1" outline="0" fieldPosition="0"/>
    </format>
    <format dxfId="241">
      <pivotArea dataOnly="0" labelOnly="1" fieldPosition="0">
        <references count="1">
          <reference field="35" count="0"/>
        </references>
      </pivotArea>
    </format>
    <format dxfId="240">
      <pivotArea dataOnly="0" labelOnly="1" grandCol="1" outline="0" fieldPosition="0"/>
    </format>
    <format dxfId="239">
      <pivotArea outline="0" collapsedLevelsAreSubtotals="1" fieldPosition="0"/>
    </format>
    <format dxfId="238">
      <pivotArea dataOnly="0" labelOnly="1" outline="0" fieldPosition="0">
        <references count="1">
          <reference field="1" count="0"/>
        </references>
      </pivotArea>
    </format>
    <format dxfId="237">
      <pivotArea field="35" type="button" dataOnly="0" labelOnly="1" outline="0" axis="axisCol" fieldPosition="0"/>
    </format>
    <format dxfId="236">
      <pivotArea type="topRight" dataOnly="0" labelOnly="1" outline="0" fieldPosition="0"/>
    </format>
    <format dxfId="235">
      <pivotArea dataOnly="0" labelOnly="1" fieldPosition="0">
        <references count="1">
          <reference field="35" count="0"/>
        </references>
      </pivotArea>
    </format>
    <format dxfId="23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V26" sourceName="V26">
  <pivotTables>
    <pivotTable tabId="12" name="PivotTable2"/>
  </pivotTables>
  <data>
    <tabular pivotCacheId="1">
      <items count="49">
        <i x="6"/>
        <i x="32"/>
        <i x="48" s="1"/>
        <i x="34"/>
        <i x="17" s="1"/>
        <i x="38"/>
        <i x="36" s="1"/>
        <i x="21" s="1"/>
        <i x="9"/>
        <i x="29"/>
        <i x="18"/>
        <i x="23" s="1"/>
        <i x="35"/>
        <i x="24" s="1"/>
        <i x="33"/>
        <i x="12" s="1"/>
        <i x="14"/>
        <i x="13" s="1"/>
        <i x="46" s="1"/>
        <i x="2" s="1"/>
        <i x="19"/>
        <i x="30" s="1"/>
        <i x="22"/>
        <i x="8"/>
        <i x="11"/>
        <i x="1"/>
        <i x="40"/>
        <i x="41"/>
        <i x="39"/>
        <i x="28"/>
        <i x="7"/>
        <i x="45"/>
        <i x="37"/>
        <i x="15"/>
        <i x="31"/>
        <i x="0"/>
        <i x="27"/>
        <i x="5"/>
        <i x="26"/>
        <i x="3"/>
        <i x="47"/>
        <i x="43"/>
        <i x="42"/>
        <i x="44"/>
        <i x="20"/>
        <i x="25"/>
        <i x="10"/>
        <i x="4"/>
        <i x="16"/>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V261" sourceName="V26">
  <pivotTables>
    <pivotTable tabId="12" name="PivotTable15"/>
  </pivotTables>
  <data>
    <tabular pivotCacheId="1">
      <items count="49">
        <i x="6"/>
        <i x="32"/>
        <i x="48"/>
        <i x="34"/>
        <i x="17"/>
        <i x="38"/>
        <i x="36"/>
        <i x="21"/>
        <i x="9"/>
        <i x="29"/>
        <i x="18"/>
        <i x="23"/>
        <i x="35"/>
        <i x="24"/>
        <i x="33"/>
        <i x="12"/>
        <i x="14"/>
        <i x="13"/>
        <i x="46"/>
        <i x="2"/>
        <i x="19"/>
        <i x="30"/>
        <i x="22"/>
        <i x="8"/>
        <i x="11"/>
        <i x="1" s="1"/>
        <i x="40" s="1"/>
        <i x="41" s="1"/>
        <i x="39" s="1"/>
        <i x="28"/>
        <i x="7" s="1"/>
        <i x="45" s="1"/>
        <i x="37"/>
        <i x="15"/>
        <i x="31" s="1"/>
        <i x="0" s="1"/>
        <i x="27"/>
        <i x="5"/>
        <i x="26" s="1"/>
        <i x="3" s="1"/>
        <i x="47" s="1"/>
        <i x="43" s="1"/>
        <i x="42" s="1"/>
        <i x="44" s="1"/>
        <i x="20" s="1"/>
        <i x="25"/>
        <i x="10"/>
        <i x="4"/>
        <i x="1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26" cache="Datenschnitt_V26" caption="V26" rowHeight="241300"/>
  <slicer name="V26 1" cache="Datenschnitt_V261" caption="V26" startItem="19" rowHeight="2413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6.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18.xml"/><Relationship Id="rId1" Type="http://schemas.openxmlformats.org/officeDocument/2006/relationships/pivotTable" Target="../pivotTables/pivotTable17.xml"/><Relationship Id="rId4" Type="http://schemas.microsoft.com/office/2007/relationships/slicer" Target="../slicers/slicer1.xml"/></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21.xml"/><Relationship Id="rId2" Type="http://schemas.openxmlformats.org/officeDocument/2006/relationships/pivotTable" Target="../pivotTables/pivotTable20.xml"/><Relationship Id="rId1" Type="http://schemas.openxmlformats.org/officeDocument/2006/relationships/pivotTable" Target="../pivotTables/pivotTable19.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2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rinterSettings" Target="../printerSettings/printerSettings3.bin"/><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P165"/>
  <sheetViews>
    <sheetView tabSelected="1" zoomScale="85" zoomScaleNormal="85" workbookViewId="0">
      <pane xSplit="1" ySplit="10" topLeftCell="B11" activePane="bottomRight" state="frozen"/>
      <selection pane="topRight" activeCell="B1" sqref="B1"/>
      <selection pane="bottomLeft" activeCell="A25" sqref="A25"/>
      <selection pane="bottomRight" activeCell="A7" sqref="A7"/>
    </sheetView>
  </sheetViews>
  <sheetFormatPr baseColWidth="10" defaultColWidth="11.42578125" defaultRowHeight="15" x14ac:dyDescent="0.25"/>
  <cols>
    <col min="1" max="1" width="6" style="2" customWidth="1"/>
    <col min="2" max="2" width="8.140625" style="2" customWidth="1"/>
    <col min="3" max="3" width="7" style="2" customWidth="1"/>
    <col min="4" max="4" width="7.140625" style="2" customWidth="1"/>
    <col min="5" max="5" width="8.7109375" style="138" customWidth="1"/>
    <col min="6" max="6" width="7.5703125" style="2" customWidth="1"/>
    <col min="7" max="7" width="6.5703125" style="2" customWidth="1"/>
    <col min="8" max="8" width="8.7109375" style="138" customWidth="1"/>
    <col min="9" max="9" width="7.85546875" style="2" customWidth="1"/>
    <col min="10" max="10" width="7.140625" style="2" customWidth="1"/>
    <col min="11" max="11" width="8.7109375" style="138" customWidth="1"/>
    <col min="12" max="12" width="6.7109375" style="2" customWidth="1"/>
    <col min="13" max="13" width="5.85546875" style="2" customWidth="1"/>
    <col min="14" max="14" width="8.7109375" style="138" customWidth="1"/>
    <col min="15" max="15" width="6.42578125" style="2" customWidth="1"/>
    <col min="16" max="16" width="6.28515625" style="2" customWidth="1"/>
    <col min="17" max="17" width="8.7109375" style="138" customWidth="1"/>
    <col min="18" max="18" width="5.42578125" style="2" customWidth="1"/>
    <col min="19" max="19" width="5.140625" style="2" customWidth="1"/>
    <col min="20" max="20" width="7.42578125" style="131" customWidth="1"/>
    <col min="21" max="21" width="8.42578125" style="24" customWidth="1"/>
    <col min="22" max="22" width="7" style="2" customWidth="1"/>
    <col min="23" max="24" width="7.42578125" style="2" customWidth="1"/>
    <col min="25" max="25" width="7" style="2" customWidth="1"/>
    <col min="26" max="26" width="9.42578125" style="2" customWidth="1"/>
    <col min="27" max="27" width="9" style="2" customWidth="1"/>
    <col min="28" max="28" width="7.28515625" style="2" customWidth="1"/>
    <col min="29" max="29" width="8.5703125" style="2" customWidth="1"/>
    <col min="30" max="30" width="8.140625" style="24" customWidth="1"/>
    <col min="31" max="37" width="11.42578125" style="2"/>
    <col min="38" max="40" width="9.140625" style="2" customWidth="1"/>
    <col min="41" max="41" width="10.42578125" style="108" customWidth="1"/>
    <col min="42" max="42" width="7.5703125" style="2" customWidth="1"/>
    <col min="43" max="16384" width="11.42578125" style="2"/>
  </cols>
  <sheetData>
    <row r="1" spans="1:42" s="3" customFormat="1" x14ac:dyDescent="0.25">
      <c r="A1" s="154" t="s">
        <v>343</v>
      </c>
      <c r="B1" s="154"/>
      <c r="C1" s="155"/>
      <c r="D1" s="155"/>
      <c r="E1" s="156"/>
      <c r="F1" s="155"/>
      <c r="G1" s="155"/>
      <c r="H1" s="156"/>
      <c r="I1" s="155"/>
      <c r="J1" s="155"/>
      <c r="K1" s="156"/>
      <c r="L1" s="155"/>
      <c r="M1" s="155"/>
      <c r="N1" s="156"/>
      <c r="O1" s="155"/>
      <c r="P1" s="155"/>
      <c r="Q1" s="156"/>
      <c r="R1" s="155"/>
      <c r="S1" s="155"/>
      <c r="T1" s="155"/>
      <c r="U1" s="157"/>
      <c r="V1" s="155"/>
      <c r="W1" s="155"/>
      <c r="X1" s="155"/>
      <c r="Y1" s="155"/>
      <c r="Z1" s="155"/>
      <c r="AA1" s="155"/>
      <c r="AB1" s="155"/>
      <c r="AC1" s="155"/>
      <c r="AD1" s="157"/>
      <c r="AE1" s="155"/>
      <c r="AF1" s="155"/>
      <c r="AG1" s="155"/>
      <c r="AH1" s="155"/>
      <c r="AI1" s="155"/>
      <c r="AJ1" s="155"/>
      <c r="AK1" s="155"/>
      <c r="AL1" s="155"/>
      <c r="AM1" s="155"/>
      <c r="AN1" s="155"/>
      <c r="AO1" s="158"/>
      <c r="AP1" s="155"/>
    </row>
    <row r="2" spans="1:42" s="42" customFormat="1" x14ac:dyDescent="0.25">
      <c r="A2" s="146" t="s">
        <v>329</v>
      </c>
      <c r="B2" s="147"/>
      <c r="C2" s="151"/>
      <c r="D2" s="151"/>
      <c r="E2" s="186"/>
      <c r="F2" s="151"/>
      <c r="G2" s="151"/>
      <c r="H2" s="186"/>
      <c r="I2" s="151"/>
      <c r="J2" s="151"/>
      <c r="K2" s="186"/>
      <c r="L2" s="151"/>
      <c r="M2" s="151"/>
      <c r="N2" s="186"/>
      <c r="O2" s="151"/>
      <c r="P2" s="151"/>
      <c r="Q2" s="186"/>
      <c r="R2" s="151"/>
      <c r="S2" s="151"/>
      <c r="T2" s="187"/>
      <c r="U2" s="148"/>
      <c r="V2" s="148"/>
      <c r="W2" s="148"/>
      <c r="X2" s="148"/>
      <c r="Y2" s="148"/>
      <c r="Z2" s="148"/>
      <c r="AA2" s="148"/>
      <c r="AB2" s="148"/>
      <c r="AC2" s="188"/>
      <c r="AD2" s="151"/>
      <c r="AE2" s="150"/>
      <c r="AF2" s="148"/>
      <c r="AG2" s="151"/>
      <c r="AH2" s="151"/>
      <c r="AI2" s="148"/>
      <c r="AJ2" s="150"/>
      <c r="AK2" s="148"/>
      <c r="AL2" s="151"/>
      <c r="AM2" s="151"/>
      <c r="AN2" s="150"/>
      <c r="AO2" s="150"/>
      <c r="AP2" s="150"/>
    </row>
    <row r="3" spans="1:42" s="145" customFormat="1" ht="12.75" x14ac:dyDescent="0.2">
      <c r="A3" s="86" t="s">
        <v>331</v>
      </c>
      <c r="B3" s="143"/>
      <c r="C3" s="144"/>
      <c r="D3" s="144"/>
      <c r="E3" s="159"/>
      <c r="F3" s="144"/>
      <c r="G3" s="144"/>
      <c r="H3" s="159"/>
      <c r="I3" s="144"/>
      <c r="J3" s="144"/>
      <c r="K3" s="159"/>
      <c r="L3" s="144"/>
      <c r="M3" s="144"/>
      <c r="N3" s="159"/>
      <c r="O3" s="144"/>
      <c r="P3" s="144"/>
      <c r="Q3" s="159"/>
      <c r="R3" s="144"/>
      <c r="S3" s="144"/>
      <c r="T3" s="161"/>
      <c r="U3" s="144"/>
      <c r="V3" s="144"/>
      <c r="W3" s="144"/>
      <c r="X3" s="144"/>
      <c r="Y3" s="144"/>
      <c r="Z3" s="144"/>
      <c r="AA3" s="144"/>
      <c r="AB3" s="144"/>
      <c r="AC3" s="189"/>
      <c r="AD3" s="144"/>
      <c r="AE3" s="144"/>
      <c r="AF3" s="144"/>
      <c r="AG3" s="144"/>
      <c r="AH3" s="144"/>
      <c r="AI3" s="144"/>
      <c r="AJ3" s="144"/>
      <c r="AK3" s="144"/>
      <c r="AL3" s="144"/>
      <c r="AM3" s="144"/>
      <c r="AN3" s="144"/>
      <c r="AO3" s="144"/>
      <c r="AP3" s="144"/>
    </row>
    <row r="4" spans="1:42" s="145" customFormat="1" ht="12.75" x14ac:dyDescent="0.2">
      <c r="A4" s="86" t="s">
        <v>332</v>
      </c>
      <c r="B4" s="143"/>
      <c r="C4" s="144"/>
      <c r="D4" s="144"/>
      <c r="E4" s="159"/>
      <c r="F4" s="144"/>
      <c r="G4" s="144"/>
      <c r="H4" s="159"/>
      <c r="I4" s="144"/>
      <c r="J4" s="144"/>
      <c r="K4" s="159"/>
      <c r="L4" s="144"/>
      <c r="M4" s="144"/>
      <c r="N4" s="159"/>
      <c r="O4" s="144"/>
      <c r="P4" s="144"/>
      <c r="Q4" s="159"/>
      <c r="R4" s="144"/>
      <c r="S4" s="144"/>
      <c r="T4" s="161"/>
      <c r="U4" s="144"/>
      <c r="V4" s="144"/>
      <c r="W4" s="144"/>
      <c r="X4" s="144"/>
      <c r="Y4" s="144"/>
      <c r="Z4" s="144"/>
      <c r="AA4" s="144"/>
      <c r="AB4" s="144"/>
      <c r="AC4" s="189"/>
      <c r="AD4" s="144"/>
      <c r="AE4" s="144"/>
      <c r="AF4" s="144"/>
      <c r="AG4" s="144"/>
      <c r="AH4" s="144"/>
      <c r="AI4" s="144"/>
      <c r="AJ4" s="144"/>
      <c r="AK4" s="144"/>
      <c r="AL4" s="144"/>
      <c r="AM4" s="144"/>
      <c r="AN4" s="144"/>
      <c r="AO4" s="144"/>
      <c r="AP4" s="144"/>
    </row>
    <row r="5" spans="1:42" s="139" customFormat="1" ht="12.75" x14ac:dyDescent="0.2">
      <c r="A5" s="140" t="s">
        <v>330</v>
      </c>
      <c r="B5" s="141"/>
      <c r="C5" s="142"/>
      <c r="D5" s="142"/>
      <c r="E5" s="160"/>
      <c r="F5" s="142"/>
      <c r="G5" s="142"/>
      <c r="H5" s="160"/>
      <c r="I5" s="142"/>
      <c r="J5" s="142"/>
      <c r="K5" s="160"/>
      <c r="L5" s="142"/>
      <c r="M5" s="142"/>
      <c r="N5" s="160"/>
      <c r="O5" s="142"/>
      <c r="P5" s="142"/>
      <c r="Q5" s="160"/>
      <c r="R5" s="142"/>
      <c r="S5" s="142"/>
      <c r="T5" s="162"/>
      <c r="U5" s="142"/>
      <c r="V5" s="142"/>
      <c r="W5" s="142"/>
      <c r="X5" s="142"/>
      <c r="Y5" s="142"/>
      <c r="Z5" s="142"/>
      <c r="AA5" s="142"/>
      <c r="AB5" s="142"/>
      <c r="AC5" s="190"/>
      <c r="AD5" s="142"/>
      <c r="AE5" s="142"/>
      <c r="AF5" s="142"/>
      <c r="AG5" s="142"/>
      <c r="AH5" s="142"/>
      <c r="AI5" s="142"/>
      <c r="AJ5" s="142"/>
      <c r="AK5" s="142"/>
      <c r="AL5" s="142"/>
      <c r="AM5" s="142"/>
      <c r="AN5" s="142"/>
      <c r="AO5" s="142"/>
      <c r="AP5" s="142"/>
    </row>
    <row r="6" spans="1:42" s="39" customFormat="1" ht="5.25" customHeight="1" x14ac:dyDescent="0.2">
      <c r="A6" s="87"/>
      <c r="B6" s="87"/>
      <c r="C6" s="87"/>
      <c r="D6" s="87"/>
      <c r="E6" s="132"/>
      <c r="F6" s="87"/>
      <c r="G6" s="87"/>
      <c r="H6" s="132"/>
      <c r="I6" s="87"/>
      <c r="J6" s="87"/>
      <c r="K6" s="132"/>
      <c r="L6" s="87"/>
      <c r="M6" s="87"/>
      <c r="N6" s="132"/>
      <c r="O6" s="87"/>
      <c r="P6" s="87"/>
      <c r="Q6" s="132"/>
      <c r="R6" s="87"/>
      <c r="S6" s="87"/>
      <c r="T6" s="126"/>
      <c r="U6" s="114"/>
      <c r="V6" s="87"/>
      <c r="W6" s="87"/>
      <c r="X6" s="87"/>
      <c r="Y6" s="87"/>
      <c r="Z6" s="87"/>
      <c r="AA6" s="87"/>
      <c r="AB6" s="87"/>
      <c r="AC6" s="87"/>
      <c r="AD6" s="114"/>
      <c r="AE6" s="88"/>
      <c r="AF6" s="87"/>
      <c r="AG6" s="87"/>
      <c r="AH6" s="87"/>
      <c r="AI6" s="87"/>
      <c r="AJ6" s="88"/>
      <c r="AK6" s="87"/>
      <c r="AL6" s="87"/>
      <c r="AM6" s="87"/>
      <c r="AN6" s="88"/>
      <c r="AO6" s="105"/>
      <c r="AP6" s="88"/>
    </row>
    <row r="7" spans="1:42" s="34" customFormat="1" x14ac:dyDescent="0.25">
      <c r="A7" s="84"/>
      <c r="B7" s="84"/>
      <c r="C7" s="84" t="s">
        <v>336</v>
      </c>
      <c r="D7" s="84"/>
      <c r="E7" s="133"/>
      <c r="F7" s="84"/>
      <c r="G7" s="84"/>
      <c r="H7" s="133"/>
      <c r="I7" s="84"/>
      <c r="J7" s="84"/>
      <c r="K7" s="133"/>
      <c r="L7" s="84"/>
      <c r="M7" s="84"/>
      <c r="N7" s="133"/>
      <c r="O7" s="84"/>
      <c r="P7" s="84"/>
      <c r="Q7" s="133"/>
      <c r="R7" s="84"/>
      <c r="S7" s="84"/>
      <c r="T7" s="127"/>
      <c r="U7" s="115" t="s">
        <v>337</v>
      </c>
      <c r="V7" s="84"/>
      <c r="W7" s="84"/>
      <c r="X7" s="84"/>
      <c r="Y7" s="84"/>
      <c r="Z7" s="84"/>
      <c r="AA7" s="84"/>
      <c r="AB7" s="84"/>
      <c r="AC7" s="84"/>
      <c r="AD7" s="115" t="s">
        <v>84</v>
      </c>
      <c r="AE7" s="84"/>
      <c r="AF7" s="84"/>
      <c r="AG7" s="84"/>
      <c r="AH7" s="84"/>
      <c r="AI7" s="84"/>
      <c r="AJ7" s="89"/>
      <c r="AK7" s="84"/>
      <c r="AL7" s="84" t="s">
        <v>85</v>
      </c>
      <c r="AM7" s="84"/>
      <c r="AN7" s="89"/>
      <c r="AO7" s="105" t="s">
        <v>327</v>
      </c>
      <c r="AP7" s="89"/>
    </row>
    <row r="8" spans="1:42" s="35" customFormat="1" ht="14.25" customHeight="1" x14ac:dyDescent="0.25">
      <c r="A8" s="90"/>
      <c r="B8" s="90"/>
      <c r="C8" s="90" t="s">
        <v>30</v>
      </c>
      <c r="D8" s="90"/>
      <c r="E8" s="134"/>
      <c r="F8" s="90" t="s">
        <v>38</v>
      </c>
      <c r="G8" s="90"/>
      <c r="H8" s="134"/>
      <c r="I8" s="90" t="s">
        <v>39</v>
      </c>
      <c r="J8" s="90"/>
      <c r="K8" s="134"/>
      <c r="L8" s="90" t="s">
        <v>40</v>
      </c>
      <c r="M8" s="90"/>
      <c r="N8" s="134"/>
      <c r="O8" s="90" t="s">
        <v>65</v>
      </c>
      <c r="P8" s="90"/>
      <c r="Q8" s="134"/>
      <c r="R8" s="90" t="s">
        <v>41</v>
      </c>
      <c r="S8" s="90"/>
      <c r="T8" s="128"/>
      <c r="U8" s="119" t="s">
        <v>312</v>
      </c>
      <c r="V8" s="90"/>
      <c r="W8" s="90" t="s">
        <v>77</v>
      </c>
      <c r="X8" s="90" t="s">
        <v>78</v>
      </c>
      <c r="Y8" s="90" t="s">
        <v>79</v>
      </c>
      <c r="Z8" s="90" t="s">
        <v>80</v>
      </c>
      <c r="AA8" s="90" t="s">
        <v>81</v>
      </c>
      <c r="AB8" s="90" t="s">
        <v>82</v>
      </c>
      <c r="AC8" s="90" t="s">
        <v>43</v>
      </c>
      <c r="AD8" s="116" t="s">
        <v>44</v>
      </c>
      <c r="AE8" s="91" t="s">
        <v>60</v>
      </c>
      <c r="AF8" s="90" t="s">
        <v>61</v>
      </c>
      <c r="AG8" s="90" t="s">
        <v>45</v>
      </c>
      <c r="AH8" s="90" t="s">
        <v>46</v>
      </c>
      <c r="AI8" s="90" t="s">
        <v>56</v>
      </c>
      <c r="AJ8" s="92" t="s">
        <v>47</v>
      </c>
      <c r="AK8" s="90" t="s">
        <v>64</v>
      </c>
      <c r="AL8" s="90" t="s">
        <v>48</v>
      </c>
      <c r="AM8" s="90" t="s">
        <v>49</v>
      </c>
      <c r="AN8" s="90" t="s">
        <v>50</v>
      </c>
      <c r="AO8" s="105" t="s">
        <v>328</v>
      </c>
      <c r="AP8" s="90" t="s">
        <v>52</v>
      </c>
    </row>
    <row r="9" spans="1:42" s="35" customFormat="1" ht="45" x14ac:dyDescent="0.25">
      <c r="A9" s="90"/>
      <c r="B9" s="90"/>
      <c r="C9" s="93" t="s">
        <v>294</v>
      </c>
      <c r="D9" s="93" t="s">
        <v>295</v>
      </c>
      <c r="E9" s="135" t="s">
        <v>266</v>
      </c>
      <c r="F9" s="93" t="s">
        <v>296</v>
      </c>
      <c r="G9" s="93" t="s">
        <v>297</v>
      </c>
      <c r="H9" s="135" t="s">
        <v>266</v>
      </c>
      <c r="I9" s="93" t="s">
        <v>298</v>
      </c>
      <c r="J9" s="93" t="s">
        <v>299</v>
      </c>
      <c r="K9" s="135" t="s">
        <v>266</v>
      </c>
      <c r="L9" s="93" t="s">
        <v>300</v>
      </c>
      <c r="M9" s="93" t="s">
        <v>301</v>
      </c>
      <c r="N9" s="135" t="s">
        <v>266</v>
      </c>
      <c r="O9" s="93" t="s">
        <v>302</v>
      </c>
      <c r="P9" s="93" t="s">
        <v>303</v>
      </c>
      <c r="Q9" s="135" t="s">
        <v>266</v>
      </c>
      <c r="R9" s="93" t="s">
        <v>304</v>
      </c>
      <c r="S9" s="93" t="s">
        <v>305</v>
      </c>
      <c r="T9" s="129" t="s">
        <v>266</v>
      </c>
      <c r="U9" s="120" t="s">
        <v>306</v>
      </c>
      <c r="V9" s="93" t="s">
        <v>307</v>
      </c>
      <c r="W9" s="93" t="s">
        <v>308</v>
      </c>
      <c r="X9" s="93" t="s">
        <v>78</v>
      </c>
      <c r="Y9" s="93" t="s">
        <v>309</v>
      </c>
      <c r="Z9" s="93" t="s">
        <v>310</v>
      </c>
      <c r="AA9" s="93" t="s">
        <v>311</v>
      </c>
      <c r="AB9" s="93" t="s">
        <v>338</v>
      </c>
      <c r="AC9" s="93" t="s">
        <v>43</v>
      </c>
      <c r="AD9" s="116" t="s">
        <v>44</v>
      </c>
      <c r="AE9" s="91" t="s">
        <v>60</v>
      </c>
      <c r="AF9" s="90" t="s">
        <v>61</v>
      </c>
      <c r="AG9" s="90" t="s">
        <v>45</v>
      </c>
      <c r="AH9" s="90" t="s">
        <v>46</v>
      </c>
      <c r="AI9" s="90" t="s">
        <v>56</v>
      </c>
      <c r="AJ9" s="92" t="s">
        <v>47</v>
      </c>
      <c r="AK9" s="90" t="s">
        <v>64</v>
      </c>
      <c r="AL9" s="90" t="s">
        <v>48</v>
      </c>
      <c r="AM9" s="90" t="s">
        <v>49</v>
      </c>
      <c r="AN9" s="90" t="s">
        <v>50</v>
      </c>
      <c r="AO9" s="208" t="s">
        <v>51</v>
      </c>
      <c r="AP9" s="90" t="s">
        <v>52</v>
      </c>
    </row>
    <row r="10" spans="1:42" s="35" customFormat="1" x14ac:dyDescent="0.25">
      <c r="A10" s="94" t="s">
        <v>84</v>
      </c>
      <c r="B10" s="207" t="s">
        <v>274</v>
      </c>
      <c r="C10" s="95" t="s">
        <v>0</v>
      </c>
      <c r="D10" s="95" t="s">
        <v>31</v>
      </c>
      <c r="E10" s="136" t="s">
        <v>87</v>
      </c>
      <c r="F10" s="95" t="s">
        <v>1</v>
      </c>
      <c r="G10" s="95" t="s">
        <v>32</v>
      </c>
      <c r="H10" s="136" t="s">
        <v>88</v>
      </c>
      <c r="I10" s="95" t="s">
        <v>2</v>
      </c>
      <c r="J10" s="95" t="s">
        <v>33</v>
      </c>
      <c r="K10" s="136" t="s">
        <v>89</v>
      </c>
      <c r="L10" s="95" t="s">
        <v>3</v>
      </c>
      <c r="M10" s="95" t="s">
        <v>34</v>
      </c>
      <c r="N10" s="136" t="s">
        <v>90</v>
      </c>
      <c r="O10" s="95" t="s">
        <v>4</v>
      </c>
      <c r="P10" s="95" t="s">
        <v>35</v>
      </c>
      <c r="Q10" s="136" t="s">
        <v>91</v>
      </c>
      <c r="R10" s="95" t="s">
        <v>5</v>
      </c>
      <c r="S10" s="95" t="s">
        <v>36</v>
      </c>
      <c r="T10" s="136" t="s">
        <v>92</v>
      </c>
      <c r="U10" s="117" t="s">
        <v>7</v>
      </c>
      <c r="V10" s="95" t="s">
        <v>8</v>
      </c>
      <c r="W10" s="95" t="s">
        <v>9</v>
      </c>
      <c r="X10" s="95" t="s">
        <v>10</v>
      </c>
      <c r="Y10" s="95" t="s">
        <v>11</v>
      </c>
      <c r="Z10" s="95" t="s">
        <v>12</v>
      </c>
      <c r="AA10" s="95" t="s">
        <v>13</v>
      </c>
      <c r="AB10" s="95" t="s">
        <v>14</v>
      </c>
      <c r="AC10" s="95" t="s">
        <v>15</v>
      </c>
      <c r="AD10" s="117" t="s">
        <v>17</v>
      </c>
      <c r="AE10" s="95" t="s">
        <v>18</v>
      </c>
      <c r="AF10" s="95" t="s">
        <v>19</v>
      </c>
      <c r="AG10" s="95" t="s">
        <v>20</v>
      </c>
      <c r="AH10" s="95" t="s">
        <v>21</v>
      </c>
      <c r="AI10" s="95" t="s">
        <v>22</v>
      </c>
      <c r="AJ10" s="95" t="s">
        <v>23</v>
      </c>
      <c r="AK10" s="95" t="s">
        <v>24</v>
      </c>
      <c r="AL10" s="95" t="s">
        <v>25</v>
      </c>
      <c r="AM10" s="95" t="s">
        <v>26</v>
      </c>
      <c r="AN10" s="95" t="s">
        <v>27</v>
      </c>
      <c r="AO10" s="106" t="s">
        <v>28</v>
      </c>
      <c r="AP10" s="95" t="s">
        <v>29</v>
      </c>
    </row>
    <row r="11" spans="1:42" s="173" customFormat="1" ht="14.25" customHeight="1" x14ac:dyDescent="0.25">
      <c r="A11" s="163">
        <v>1</v>
      </c>
      <c r="B11" s="163" t="s">
        <v>344</v>
      </c>
      <c r="C11">
        <v>1</v>
      </c>
      <c r="D11">
        <v>5</v>
      </c>
      <c r="E11" s="137"/>
      <c r="F11">
        <v>0</v>
      </c>
      <c r="G11">
        <v>0</v>
      </c>
      <c r="H11" s="137"/>
      <c r="I11">
        <v>1</v>
      </c>
      <c r="J11">
        <v>5</v>
      </c>
      <c r="K11" s="137"/>
      <c r="L11">
        <v>1</v>
      </c>
      <c r="M11">
        <v>1</v>
      </c>
      <c r="N11" s="137"/>
      <c r="O11">
        <v>2</v>
      </c>
      <c r="P11">
        <v>5</v>
      </c>
      <c r="Q11" s="137"/>
      <c r="R11">
        <v>0</v>
      </c>
      <c r="S11">
        <v>0</v>
      </c>
      <c r="T11" s="212"/>
      <c r="U11">
        <v>5</v>
      </c>
      <c r="V11">
        <v>4</v>
      </c>
      <c r="W11">
        <v>1</v>
      </c>
      <c r="X11">
        <v>5</v>
      </c>
      <c r="Y11">
        <v>4</v>
      </c>
      <c r="Z11">
        <v>1</v>
      </c>
      <c r="AA11">
        <v>1</v>
      </c>
      <c r="AB11">
        <v>1</v>
      </c>
      <c r="AC11" s="211">
        <v>1</v>
      </c>
      <c r="AD11">
        <v>21</v>
      </c>
      <c r="AE11">
        <v>0</v>
      </c>
      <c r="AF11">
        <v>0</v>
      </c>
      <c r="AG11">
        <v>79</v>
      </c>
      <c r="AH11">
        <v>187</v>
      </c>
      <c r="AI11" s="214">
        <v>2</v>
      </c>
      <c r="AJ11">
        <v>0</v>
      </c>
      <c r="AK11">
        <v>1</v>
      </c>
      <c r="AL11">
        <v>20</v>
      </c>
      <c r="AM11">
        <v>20</v>
      </c>
      <c r="AN11">
        <v>1</v>
      </c>
      <c r="AO11"/>
      <c r="AP11">
        <v>1</v>
      </c>
    </row>
    <row r="12" spans="1:42" s="173" customFormat="1" x14ac:dyDescent="0.25">
      <c r="A12" s="163">
        <v>2</v>
      </c>
      <c r="B12" s="163" t="s">
        <v>344</v>
      </c>
      <c r="C12">
        <v>0</v>
      </c>
      <c r="D12">
        <v>0</v>
      </c>
      <c r="E12" s="137"/>
      <c r="F12">
        <v>0</v>
      </c>
      <c r="G12">
        <v>0</v>
      </c>
      <c r="H12" s="137"/>
      <c r="I12">
        <v>0</v>
      </c>
      <c r="J12">
        <v>0</v>
      </c>
      <c r="K12" s="137"/>
      <c r="L12">
        <v>1</v>
      </c>
      <c r="M12">
        <v>5</v>
      </c>
      <c r="N12" s="137"/>
      <c r="O12">
        <v>1</v>
      </c>
      <c r="P12">
        <v>4</v>
      </c>
      <c r="Q12" s="137"/>
      <c r="R12">
        <v>0</v>
      </c>
      <c r="S12">
        <v>0</v>
      </c>
      <c r="T12" s="212"/>
      <c r="U12">
        <v>1</v>
      </c>
      <c r="V12">
        <v>1</v>
      </c>
      <c r="W12">
        <v>5</v>
      </c>
      <c r="X12">
        <v>5</v>
      </c>
      <c r="Y12">
        <v>5</v>
      </c>
      <c r="Z12">
        <v>5</v>
      </c>
      <c r="AA12">
        <v>1</v>
      </c>
      <c r="AB12">
        <v>1</v>
      </c>
      <c r="AC12" s="211">
        <v>5</v>
      </c>
      <c r="AD12">
        <v>28</v>
      </c>
      <c r="AE12">
        <v>0</v>
      </c>
      <c r="AF12">
        <v>1</v>
      </c>
      <c r="AG12">
        <v>120</v>
      </c>
      <c r="AH12">
        <v>190</v>
      </c>
      <c r="AI12" s="214">
        <v>1</v>
      </c>
      <c r="AJ12">
        <v>0</v>
      </c>
      <c r="AK12">
        <v>1</v>
      </c>
      <c r="AL12">
        <v>10</v>
      </c>
      <c r="AM12">
        <v>40</v>
      </c>
      <c r="AN12">
        <v>0</v>
      </c>
      <c r="AO12"/>
      <c r="AP12">
        <v>0</v>
      </c>
    </row>
    <row r="13" spans="1:42" s="173" customFormat="1" x14ac:dyDescent="0.25">
      <c r="A13" s="163">
        <v>3</v>
      </c>
      <c r="B13" s="163" t="s">
        <v>344</v>
      </c>
      <c r="C13">
        <v>0</v>
      </c>
      <c r="D13">
        <v>0</v>
      </c>
      <c r="E13" s="137"/>
      <c r="F13">
        <v>0</v>
      </c>
      <c r="G13">
        <v>0</v>
      </c>
      <c r="H13" s="137"/>
      <c r="I13">
        <v>1</v>
      </c>
      <c r="J13">
        <v>4</v>
      </c>
      <c r="K13" s="137"/>
      <c r="L13">
        <v>1</v>
      </c>
      <c r="M13">
        <v>2</v>
      </c>
      <c r="N13" s="137"/>
      <c r="O13">
        <v>1</v>
      </c>
      <c r="P13">
        <v>4</v>
      </c>
      <c r="Q13" s="137"/>
      <c r="R13">
        <v>1</v>
      </c>
      <c r="S13">
        <v>1</v>
      </c>
      <c r="T13" s="212"/>
      <c r="U13">
        <v>2</v>
      </c>
      <c r="V13">
        <v>3</v>
      </c>
      <c r="W13">
        <v>1</v>
      </c>
      <c r="X13">
        <v>5</v>
      </c>
      <c r="Y13">
        <v>2</v>
      </c>
      <c r="Z13">
        <v>2</v>
      </c>
      <c r="AA13">
        <v>3</v>
      </c>
      <c r="AB13">
        <v>3</v>
      </c>
      <c r="AC13" s="211">
        <v>1</v>
      </c>
      <c r="AD13">
        <v>19</v>
      </c>
      <c r="AE13">
        <v>0</v>
      </c>
      <c r="AF13">
        <v>0</v>
      </c>
      <c r="AG13">
        <v>60</v>
      </c>
      <c r="AH13">
        <v>185</v>
      </c>
      <c r="AI13" s="214">
        <v>1</v>
      </c>
      <c r="AJ13">
        <v>0</v>
      </c>
      <c r="AK13">
        <v>1</v>
      </c>
      <c r="AL13">
        <v>7</v>
      </c>
      <c r="AM13">
        <v>35</v>
      </c>
      <c r="AN13">
        <v>0</v>
      </c>
      <c r="AO13"/>
      <c r="AP13">
        <v>0</v>
      </c>
    </row>
    <row r="14" spans="1:42" s="173" customFormat="1" x14ac:dyDescent="0.25">
      <c r="A14" s="163">
        <v>4</v>
      </c>
      <c r="B14" s="163" t="s">
        <v>344</v>
      </c>
      <c r="C14">
        <v>0</v>
      </c>
      <c r="D14">
        <v>0</v>
      </c>
      <c r="E14" s="137"/>
      <c r="F14">
        <v>1</v>
      </c>
      <c r="G14">
        <v>5</v>
      </c>
      <c r="H14" s="137"/>
      <c r="I14">
        <v>0</v>
      </c>
      <c r="J14">
        <v>0</v>
      </c>
      <c r="K14" s="137"/>
      <c r="L14">
        <v>0</v>
      </c>
      <c r="M14">
        <v>0</v>
      </c>
      <c r="N14" s="137"/>
      <c r="O14">
        <v>1</v>
      </c>
      <c r="P14">
        <v>2</v>
      </c>
      <c r="Q14" s="137"/>
      <c r="R14">
        <v>0</v>
      </c>
      <c r="S14">
        <v>0</v>
      </c>
      <c r="T14" s="212"/>
      <c r="U14">
        <v>2</v>
      </c>
      <c r="V14">
        <v>3</v>
      </c>
      <c r="W14">
        <v>3</v>
      </c>
      <c r="X14">
        <v>5</v>
      </c>
      <c r="Y14">
        <v>5</v>
      </c>
      <c r="Z14">
        <v>5</v>
      </c>
      <c r="AA14">
        <v>5</v>
      </c>
      <c r="AB14">
        <v>5</v>
      </c>
      <c r="AC14" s="211">
        <v>2</v>
      </c>
      <c r="AD14">
        <v>23</v>
      </c>
      <c r="AE14">
        <v>1</v>
      </c>
      <c r="AF14">
        <v>1</v>
      </c>
      <c r="AG14">
        <v>65</v>
      </c>
      <c r="AH14">
        <v>174</v>
      </c>
      <c r="AI14" s="214">
        <v>1</v>
      </c>
      <c r="AJ14">
        <v>0</v>
      </c>
      <c r="AK14">
        <v>1</v>
      </c>
      <c r="AL14">
        <v>30</v>
      </c>
      <c r="AM14">
        <v>60</v>
      </c>
      <c r="AN14">
        <v>1</v>
      </c>
      <c r="AO14"/>
      <c r="AP14">
        <v>0</v>
      </c>
    </row>
    <row r="15" spans="1:42" s="173" customFormat="1" x14ac:dyDescent="0.25">
      <c r="A15" s="163">
        <v>5</v>
      </c>
      <c r="B15" s="163" t="s">
        <v>344</v>
      </c>
      <c r="C15">
        <v>0</v>
      </c>
      <c r="D15">
        <v>0</v>
      </c>
      <c r="E15" s="137"/>
      <c r="F15">
        <v>0</v>
      </c>
      <c r="G15">
        <v>0</v>
      </c>
      <c r="H15" s="137"/>
      <c r="I15">
        <v>2</v>
      </c>
      <c r="J15">
        <v>5</v>
      </c>
      <c r="K15" s="137"/>
      <c r="L15">
        <v>1</v>
      </c>
      <c r="M15">
        <v>3</v>
      </c>
      <c r="N15" s="137"/>
      <c r="O15">
        <v>2</v>
      </c>
      <c r="P15">
        <v>5</v>
      </c>
      <c r="Q15" s="137"/>
      <c r="R15">
        <v>0</v>
      </c>
      <c r="S15">
        <v>0</v>
      </c>
      <c r="T15" s="212"/>
      <c r="U15">
        <v>2</v>
      </c>
      <c r="V15">
        <v>4</v>
      </c>
      <c r="W15">
        <v>1</v>
      </c>
      <c r="X15">
        <v>4</v>
      </c>
      <c r="Y15">
        <v>3</v>
      </c>
      <c r="Z15">
        <v>2</v>
      </c>
      <c r="AA15">
        <v>2</v>
      </c>
      <c r="AB15">
        <v>1</v>
      </c>
      <c r="AC15" s="211">
        <v>2</v>
      </c>
      <c r="AD15">
        <v>18</v>
      </c>
      <c r="AE15">
        <v>0</v>
      </c>
      <c r="AF15">
        <v>0</v>
      </c>
      <c r="AG15">
        <v>77</v>
      </c>
      <c r="AH15">
        <v>175</v>
      </c>
      <c r="AI15" s="214">
        <v>2</v>
      </c>
      <c r="AJ15">
        <v>0</v>
      </c>
      <c r="AK15">
        <v>20</v>
      </c>
      <c r="AL15">
        <v>142</v>
      </c>
      <c r="AM15">
        <v>120</v>
      </c>
      <c r="AN15">
        <v>0</v>
      </c>
      <c r="AO15"/>
      <c r="AP15">
        <v>0</v>
      </c>
    </row>
    <row r="16" spans="1:42" s="173" customFormat="1" x14ac:dyDescent="0.25">
      <c r="A16" s="163">
        <v>6</v>
      </c>
      <c r="B16" s="163" t="s">
        <v>344</v>
      </c>
      <c r="C16">
        <v>0</v>
      </c>
      <c r="D16">
        <v>0</v>
      </c>
      <c r="E16" s="137"/>
      <c r="F16">
        <v>1</v>
      </c>
      <c r="G16">
        <v>2</v>
      </c>
      <c r="H16" s="137"/>
      <c r="I16">
        <v>1</v>
      </c>
      <c r="J16">
        <v>2</v>
      </c>
      <c r="K16" s="137"/>
      <c r="L16">
        <v>0</v>
      </c>
      <c r="M16">
        <v>0</v>
      </c>
      <c r="N16" s="137"/>
      <c r="O16">
        <v>1</v>
      </c>
      <c r="P16">
        <v>4</v>
      </c>
      <c r="Q16" s="137"/>
      <c r="R16">
        <v>0</v>
      </c>
      <c r="S16">
        <v>0</v>
      </c>
      <c r="T16" s="212"/>
      <c r="U16">
        <v>1</v>
      </c>
      <c r="V16">
        <v>5</v>
      </c>
      <c r="W16">
        <v>1</v>
      </c>
      <c r="X16">
        <v>5</v>
      </c>
      <c r="Y16">
        <v>3</v>
      </c>
      <c r="Z16">
        <v>2</v>
      </c>
      <c r="AA16">
        <v>3</v>
      </c>
      <c r="AB16">
        <v>5</v>
      </c>
      <c r="AC16" s="211">
        <v>1</v>
      </c>
      <c r="AD16">
        <v>21</v>
      </c>
      <c r="AE16">
        <v>1</v>
      </c>
      <c r="AF16">
        <v>3</v>
      </c>
      <c r="AG16">
        <v>60</v>
      </c>
      <c r="AH16">
        <v>177</v>
      </c>
      <c r="AI16" s="214">
        <v>1</v>
      </c>
      <c r="AJ16">
        <v>0</v>
      </c>
      <c r="AK16">
        <v>20</v>
      </c>
      <c r="AL16">
        <v>25</v>
      </c>
      <c r="AM16">
        <v>30</v>
      </c>
      <c r="AN16">
        <v>1</v>
      </c>
      <c r="AO16"/>
      <c r="AP16">
        <v>1</v>
      </c>
    </row>
    <row r="17" spans="1:42" s="173" customFormat="1" x14ac:dyDescent="0.25">
      <c r="A17" s="163">
        <v>7</v>
      </c>
      <c r="B17" s="163" t="s">
        <v>344</v>
      </c>
      <c r="C17">
        <v>1</v>
      </c>
      <c r="D17">
        <v>5</v>
      </c>
      <c r="E17" s="137"/>
      <c r="F17">
        <v>1</v>
      </c>
      <c r="G17">
        <v>4</v>
      </c>
      <c r="H17" s="137"/>
      <c r="I17">
        <v>0</v>
      </c>
      <c r="J17">
        <v>0</v>
      </c>
      <c r="K17" s="137"/>
      <c r="L17">
        <v>1</v>
      </c>
      <c r="M17">
        <v>4</v>
      </c>
      <c r="N17" s="137"/>
      <c r="O17">
        <v>1</v>
      </c>
      <c r="P17">
        <v>3</v>
      </c>
      <c r="Q17" s="137"/>
      <c r="R17">
        <v>0</v>
      </c>
      <c r="S17">
        <v>0</v>
      </c>
      <c r="T17" s="212"/>
      <c r="U17">
        <v>5</v>
      </c>
      <c r="V17">
        <v>3</v>
      </c>
      <c r="W17">
        <v>1</v>
      </c>
      <c r="X17">
        <v>5</v>
      </c>
      <c r="Y17">
        <v>4</v>
      </c>
      <c r="Z17">
        <v>2</v>
      </c>
      <c r="AA17">
        <v>2</v>
      </c>
      <c r="AB17">
        <v>4</v>
      </c>
      <c r="AC17" s="211">
        <v>2</v>
      </c>
      <c r="AD17">
        <v>21</v>
      </c>
      <c r="AE17">
        <v>1</v>
      </c>
      <c r="AF17">
        <v>3</v>
      </c>
      <c r="AG17">
        <v>60</v>
      </c>
      <c r="AH17">
        <v>176</v>
      </c>
      <c r="AI17" s="214">
        <v>2</v>
      </c>
      <c r="AJ17">
        <v>0</v>
      </c>
      <c r="AK17">
        <v>11</v>
      </c>
      <c r="AL17">
        <v>0</v>
      </c>
      <c r="AM17">
        <v>0</v>
      </c>
      <c r="AN17">
        <v>1</v>
      </c>
      <c r="AO17"/>
      <c r="AP17">
        <v>0</v>
      </c>
    </row>
    <row r="18" spans="1:42" s="173" customFormat="1" x14ac:dyDescent="0.25">
      <c r="A18" s="163">
        <v>8</v>
      </c>
      <c r="B18" s="163" t="s">
        <v>344</v>
      </c>
      <c r="C18">
        <v>2</v>
      </c>
      <c r="D18">
        <v>4</v>
      </c>
      <c r="E18" s="137"/>
      <c r="F18">
        <v>0</v>
      </c>
      <c r="G18">
        <v>0</v>
      </c>
      <c r="H18" s="137"/>
      <c r="I18">
        <v>3</v>
      </c>
      <c r="J18">
        <v>5</v>
      </c>
      <c r="K18" s="137"/>
      <c r="L18">
        <v>1</v>
      </c>
      <c r="M18">
        <v>3</v>
      </c>
      <c r="N18" s="137"/>
      <c r="O18">
        <v>1</v>
      </c>
      <c r="P18">
        <v>5</v>
      </c>
      <c r="Q18" s="137"/>
      <c r="R18">
        <v>1</v>
      </c>
      <c r="S18">
        <v>2</v>
      </c>
      <c r="T18" s="212"/>
      <c r="U18">
        <v>5</v>
      </c>
      <c r="V18">
        <v>5</v>
      </c>
      <c r="W18">
        <v>1</v>
      </c>
      <c r="X18">
        <v>4</v>
      </c>
      <c r="Y18">
        <v>3</v>
      </c>
      <c r="Z18">
        <v>1</v>
      </c>
      <c r="AA18">
        <v>1</v>
      </c>
      <c r="AB18">
        <v>1</v>
      </c>
      <c r="AC18" s="211">
        <v>1</v>
      </c>
      <c r="AD18">
        <v>21</v>
      </c>
      <c r="AE18">
        <v>0</v>
      </c>
      <c r="AF18">
        <v>1</v>
      </c>
      <c r="AG18">
        <v>70</v>
      </c>
      <c r="AH18">
        <v>180</v>
      </c>
      <c r="AI18" s="214">
        <v>2</v>
      </c>
      <c r="AJ18">
        <v>0</v>
      </c>
      <c r="AK18">
        <v>20</v>
      </c>
      <c r="AL18">
        <v>25</v>
      </c>
      <c r="AM18">
        <v>120</v>
      </c>
      <c r="AN18">
        <v>1</v>
      </c>
      <c r="AO18"/>
      <c r="AP18">
        <v>0</v>
      </c>
    </row>
    <row r="19" spans="1:42" s="173" customFormat="1" x14ac:dyDescent="0.25">
      <c r="A19" s="163">
        <v>9</v>
      </c>
      <c r="B19" s="163" t="s">
        <v>344</v>
      </c>
      <c r="C19">
        <v>1</v>
      </c>
      <c r="D19">
        <v>3</v>
      </c>
      <c r="E19" s="137"/>
      <c r="F19" s="1">
        <v>0</v>
      </c>
      <c r="G19" s="1">
        <v>0</v>
      </c>
      <c r="H19" s="137"/>
      <c r="I19">
        <v>1</v>
      </c>
      <c r="J19">
        <v>5</v>
      </c>
      <c r="K19" s="137"/>
      <c r="L19">
        <v>2</v>
      </c>
      <c r="M19">
        <v>5</v>
      </c>
      <c r="N19" s="137"/>
      <c r="O19">
        <v>2</v>
      </c>
      <c r="P19">
        <v>5</v>
      </c>
      <c r="Q19" s="137"/>
      <c r="R19">
        <v>0</v>
      </c>
      <c r="S19">
        <v>0</v>
      </c>
      <c r="T19" s="212"/>
      <c r="U19">
        <v>5</v>
      </c>
      <c r="V19">
        <v>4</v>
      </c>
      <c r="W19">
        <v>3</v>
      </c>
      <c r="X19">
        <v>5</v>
      </c>
      <c r="Y19">
        <v>4</v>
      </c>
      <c r="Z19">
        <v>3</v>
      </c>
      <c r="AA19">
        <v>3</v>
      </c>
      <c r="AB19">
        <v>3</v>
      </c>
      <c r="AC19" s="211">
        <v>4</v>
      </c>
      <c r="AD19">
        <v>19</v>
      </c>
      <c r="AE19">
        <v>0</v>
      </c>
      <c r="AF19">
        <v>0</v>
      </c>
      <c r="AG19">
        <v>68</v>
      </c>
      <c r="AH19">
        <v>175</v>
      </c>
      <c r="AI19" s="214">
        <v>1</v>
      </c>
      <c r="AJ19">
        <v>0</v>
      </c>
      <c r="AK19">
        <v>1</v>
      </c>
      <c r="AL19">
        <v>15</v>
      </c>
      <c r="AM19">
        <v>30</v>
      </c>
      <c r="AN19">
        <v>1</v>
      </c>
      <c r="AO19"/>
      <c r="AP19">
        <v>0</v>
      </c>
    </row>
    <row r="20" spans="1:42" s="173" customFormat="1" x14ac:dyDescent="0.25">
      <c r="A20" s="163">
        <v>10</v>
      </c>
      <c r="B20" s="163" t="s">
        <v>344</v>
      </c>
      <c r="C20">
        <v>1</v>
      </c>
      <c r="D20">
        <v>2</v>
      </c>
      <c r="E20" s="137"/>
      <c r="F20" s="1">
        <v>1</v>
      </c>
      <c r="G20" s="1">
        <v>1</v>
      </c>
      <c r="H20" s="137"/>
      <c r="I20">
        <v>2</v>
      </c>
      <c r="J20">
        <v>5</v>
      </c>
      <c r="K20" s="137"/>
      <c r="L20">
        <v>0</v>
      </c>
      <c r="M20">
        <v>0</v>
      </c>
      <c r="N20" s="137"/>
      <c r="O20">
        <v>1</v>
      </c>
      <c r="P20">
        <v>2</v>
      </c>
      <c r="Q20" s="137"/>
      <c r="R20">
        <v>0</v>
      </c>
      <c r="S20">
        <v>0</v>
      </c>
      <c r="T20" s="212"/>
      <c r="U20">
        <v>1</v>
      </c>
      <c r="V20">
        <v>4</v>
      </c>
      <c r="W20">
        <v>1</v>
      </c>
      <c r="X20">
        <v>3</v>
      </c>
      <c r="Y20">
        <v>4</v>
      </c>
      <c r="Z20">
        <v>5</v>
      </c>
      <c r="AA20">
        <v>5</v>
      </c>
      <c r="AB20">
        <v>3</v>
      </c>
      <c r="AC20" s="211">
        <v>1</v>
      </c>
      <c r="AD20">
        <v>22</v>
      </c>
      <c r="AE20">
        <v>1</v>
      </c>
      <c r="AF20">
        <v>1</v>
      </c>
      <c r="AG20">
        <v>61</v>
      </c>
      <c r="AH20">
        <v>164</v>
      </c>
      <c r="AI20" s="214">
        <v>1</v>
      </c>
      <c r="AJ20">
        <v>1</v>
      </c>
      <c r="AK20">
        <v>1</v>
      </c>
      <c r="AL20">
        <v>8.6999999999999993</v>
      </c>
      <c r="AM20">
        <v>19</v>
      </c>
      <c r="AN20">
        <v>1</v>
      </c>
      <c r="AO20"/>
      <c r="AP20">
        <v>0</v>
      </c>
    </row>
    <row r="21" spans="1:42" s="173" customFormat="1" x14ac:dyDescent="0.25">
      <c r="A21" s="163">
        <v>11</v>
      </c>
      <c r="B21" s="163" t="s">
        <v>344</v>
      </c>
      <c r="C21">
        <v>0.5</v>
      </c>
      <c r="D21">
        <v>3</v>
      </c>
      <c r="E21" s="137"/>
      <c r="F21" s="1">
        <v>0.2</v>
      </c>
      <c r="G21" s="1">
        <v>1</v>
      </c>
      <c r="H21" s="137"/>
      <c r="I21" s="1">
        <v>0</v>
      </c>
      <c r="J21" s="1">
        <v>0</v>
      </c>
      <c r="K21" s="137"/>
      <c r="L21">
        <v>0</v>
      </c>
      <c r="M21">
        <v>0</v>
      </c>
      <c r="N21" s="137"/>
      <c r="O21">
        <v>0.2</v>
      </c>
      <c r="P21">
        <v>1</v>
      </c>
      <c r="Q21" s="137"/>
      <c r="R21">
        <v>0.15</v>
      </c>
      <c r="S21">
        <v>1</v>
      </c>
      <c r="T21" s="212"/>
      <c r="U21">
        <v>1</v>
      </c>
      <c r="V21">
        <v>5</v>
      </c>
      <c r="W21">
        <v>1</v>
      </c>
      <c r="X21">
        <v>1</v>
      </c>
      <c r="Y21">
        <v>4</v>
      </c>
      <c r="Z21">
        <v>4</v>
      </c>
      <c r="AA21">
        <v>5</v>
      </c>
      <c r="AB21">
        <v>5</v>
      </c>
      <c r="AC21" s="211">
        <v>1</v>
      </c>
      <c r="AD21">
        <v>23</v>
      </c>
      <c r="AE21">
        <v>0</v>
      </c>
      <c r="AF21">
        <v>1</v>
      </c>
      <c r="AG21">
        <v>75</v>
      </c>
      <c r="AH21">
        <v>185</v>
      </c>
      <c r="AI21" s="214">
        <v>1</v>
      </c>
      <c r="AJ21">
        <v>0</v>
      </c>
      <c r="AK21">
        <v>2</v>
      </c>
      <c r="AL21">
        <v>2.2999999999999998</v>
      </c>
      <c r="AM21">
        <v>8</v>
      </c>
      <c r="AN21">
        <v>1</v>
      </c>
      <c r="AO21"/>
      <c r="AP21">
        <v>0</v>
      </c>
    </row>
    <row r="22" spans="1:42" s="173" customFormat="1" x14ac:dyDescent="0.25">
      <c r="A22" s="163">
        <v>12</v>
      </c>
      <c r="B22" s="163" t="s">
        <v>344</v>
      </c>
      <c r="C22">
        <v>0</v>
      </c>
      <c r="D22">
        <v>0</v>
      </c>
      <c r="E22" s="137"/>
      <c r="F22" s="1">
        <v>0</v>
      </c>
      <c r="G22" s="1">
        <v>0</v>
      </c>
      <c r="H22" s="137"/>
      <c r="I22" s="1">
        <v>0</v>
      </c>
      <c r="J22" s="1">
        <v>0</v>
      </c>
      <c r="K22" s="137"/>
      <c r="L22">
        <v>0</v>
      </c>
      <c r="M22">
        <v>0</v>
      </c>
      <c r="N22" s="137"/>
      <c r="O22">
        <v>1</v>
      </c>
      <c r="P22">
        <v>1</v>
      </c>
      <c r="Q22" s="137"/>
      <c r="R22">
        <v>0</v>
      </c>
      <c r="S22">
        <v>0</v>
      </c>
      <c r="T22" s="212"/>
      <c r="U22">
        <v>5</v>
      </c>
      <c r="V22">
        <v>2</v>
      </c>
      <c r="W22">
        <v>1</v>
      </c>
      <c r="X22">
        <v>4</v>
      </c>
      <c r="Y22">
        <v>5</v>
      </c>
      <c r="Z22">
        <v>4</v>
      </c>
      <c r="AA22">
        <v>3</v>
      </c>
      <c r="AB22">
        <v>1</v>
      </c>
      <c r="AC22" s="211">
        <v>2</v>
      </c>
      <c r="AD22">
        <v>19</v>
      </c>
      <c r="AE22">
        <v>1</v>
      </c>
      <c r="AF22">
        <v>0</v>
      </c>
      <c r="AG22"/>
      <c r="AH22">
        <v>173</v>
      </c>
      <c r="AI22" s="214">
        <v>1</v>
      </c>
      <c r="AJ22">
        <v>0</v>
      </c>
      <c r="AK22">
        <v>9</v>
      </c>
      <c r="AL22">
        <v>100</v>
      </c>
      <c r="AM22">
        <v>90</v>
      </c>
      <c r="AN22">
        <v>0</v>
      </c>
      <c r="AO22"/>
      <c r="AP22">
        <v>0</v>
      </c>
    </row>
    <row r="23" spans="1:42" s="173" customFormat="1" x14ac:dyDescent="0.25">
      <c r="A23" s="163">
        <v>13</v>
      </c>
      <c r="B23" s="163" t="s">
        <v>344</v>
      </c>
      <c r="C23">
        <v>2</v>
      </c>
      <c r="D23">
        <v>5</v>
      </c>
      <c r="E23" s="137"/>
      <c r="F23" s="1">
        <v>0</v>
      </c>
      <c r="G23" s="1">
        <v>0</v>
      </c>
      <c r="H23" s="137"/>
      <c r="I23" s="1">
        <v>0</v>
      </c>
      <c r="J23" s="1">
        <v>0</v>
      </c>
      <c r="K23" s="137"/>
      <c r="L23">
        <v>3</v>
      </c>
      <c r="M23">
        <v>4</v>
      </c>
      <c r="N23" s="137"/>
      <c r="O23">
        <v>1</v>
      </c>
      <c r="P23">
        <v>5</v>
      </c>
      <c r="Q23" s="137"/>
      <c r="R23">
        <v>0</v>
      </c>
      <c r="S23">
        <v>0</v>
      </c>
      <c r="T23" s="212"/>
      <c r="U23">
        <v>3</v>
      </c>
      <c r="V23">
        <v>2</v>
      </c>
      <c r="W23">
        <v>3</v>
      </c>
      <c r="X23">
        <v>4</v>
      </c>
      <c r="Y23">
        <v>3</v>
      </c>
      <c r="Z23">
        <v>4</v>
      </c>
      <c r="AA23">
        <v>4</v>
      </c>
      <c r="AB23">
        <v>4</v>
      </c>
      <c r="AC23" s="211">
        <v>2</v>
      </c>
      <c r="AD23">
        <v>20</v>
      </c>
      <c r="AE23">
        <v>0</v>
      </c>
      <c r="AF23">
        <v>0</v>
      </c>
      <c r="AG23">
        <v>65</v>
      </c>
      <c r="AH23">
        <v>180</v>
      </c>
      <c r="AI23" s="214">
        <v>1</v>
      </c>
      <c r="AJ23">
        <v>0</v>
      </c>
      <c r="AK23">
        <v>1</v>
      </c>
      <c r="AL23">
        <v>30</v>
      </c>
      <c r="AM23">
        <v>45</v>
      </c>
      <c r="AN23">
        <v>1</v>
      </c>
      <c r="AO23"/>
      <c r="AP23">
        <v>0</v>
      </c>
    </row>
    <row r="24" spans="1:42" s="173" customFormat="1" x14ac:dyDescent="0.25">
      <c r="A24" s="163">
        <v>14</v>
      </c>
      <c r="B24" s="163" t="s">
        <v>344</v>
      </c>
      <c r="C24">
        <v>1</v>
      </c>
      <c r="D24">
        <v>4</v>
      </c>
      <c r="E24" s="137"/>
      <c r="F24" s="1">
        <v>1</v>
      </c>
      <c r="G24" s="1">
        <v>1</v>
      </c>
      <c r="H24" s="137"/>
      <c r="I24" s="1">
        <v>1</v>
      </c>
      <c r="J24" s="1">
        <v>1</v>
      </c>
      <c r="K24" s="137"/>
      <c r="L24">
        <v>0</v>
      </c>
      <c r="M24">
        <v>0</v>
      </c>
      <c r="N24" s="137"/>
      <c r="O24">
        <v>1</v>
      </c>
      <c r="P24">
        <v>4</v>
      </c>
      <c r="Q24" s="137"/>
      <c r="R24">
        <v>0</v>
      </c>
      <c r="S24">
        <v>0</v>
      </c>
      <c r="T24" s="212"/>
      <c r="U24">
        <v>2</v>
      </c>
      <c r="V24">
        <v>3</v>
      </c>
      <c r="W24">
        <v>1</v>
      </c>
      <c r="X24">
        <v>4</v>
      </c>
      <c r="Y24">
        <v>3</v>
      </c>
      <c r="Z24">
        <v>4</v>
      </c>
      <c r="AA24">
        <v>3</v>
      </c>
      <c r="AB24">
        <v>4</v>
      </c>
      <c r="AC24" s="211">
        <v>1</v>
      </c>
      <c r="AD24">
        <v>22</v>
      </c>
      <c r="AE24">
        <v>1</v>
      </c>
      <c r="AF24">
        <v>3</v>
      </c>
      <c r="AG24">
        <v>62</v>
      </c>
      <c r="AH24">
        <v>173</v>
      </c>
      <c r="AI24" s="214">
        <v>1</v>
      </c>
      <c r="AJ24">
        <v>0</v>
      </c>
      <c r="AK24">
        <v>10</v>
      </c>
      <c r="AL24">
        <v>9</v>
      </c>
      <c r="AM24">
        <v>35</v>
      </c>
      <c r="AN24">
        <v>0</v>
      </c>
      <c r="AO24"/>
      <c r="AP24">
        <v>0</v>
      </c>
    </row>
    <row r="25" spans="1:42" s="173" customFormat="1" x14ac:dyDescent="0.25">
      <c r="A25" s="163">
        <v>15</v>
      </c>
      <c r="B25" s="163" t="s">
        <v>344</v>
      </c>
      <c r="C25">
        <v>1</v>
      </c>
      <c r="D25">
        <v>2</v>
      </c>
      <c r="E25" s="137"/>
      <c r="F25" s="1">
        <v>0</v>
      </c>
      <c r="G25" s="1">
        <v>0</v>
      </c>
      <c r="H25" s="137"/>
      <c r="I25" s="1">
        <v>0</v>
      </c>
      <c r="J25" s="1">
        <v>0</v>
      </c>
      <c r="K25" s="137"/>
      <c r="L25">
        <v>0</v>
      </c>
      <c r="M25">
        <v>0</v>
      </c>
      <c r="N25" s="137"/>
      <c r="O25">
        <v>0</v>
      </c>
      <c r="P25">
        <v>0</v>
      </c>
      <c r="Q25" s="137"/>
      <c r="R25">
        <v>0</v>
      </c>
      <c r="S25">
        <v>0</v>
      </c>
      <c r="T25" s="212"/>
      <c r="U25">
        <v>2</v>
      </c>
      <c r="V25">
        <v>5</v>
      </c>
      <c r="W25">
        <v>3</v>
      </c>
      <c r="X25">
        <v>3</v>
      </c>
      <c r="Y25">
        <v>4</v>
      </c>
      <c r="Z25">
        <v>4</v>
      </c>
      <c r="AA25">
        <v>4</v>
      </c>
      <c r="AB25">
        <v>4</v>
      </c>
      <c r="AC25" s="211">
        <v>1</v>
      </c>
      <c r="AD25">
        <v>19</v>
      </c>
      <c r="AE25">
        <v>1</v>
      </c>
      <c r="AF25">
        <v>0</v>
      </c>
      <c r="AG25">
        <v>50</v>
      </c>
      <c r="AH25">
        <v>173</v>
      </c>
      <c r="AI25" s="214">
        <v>1</v>
      </c>
      <c r="AJ25">
        <v>0</v>
      </c>
      <c r="AK25">
        <v>1</v>
      </c>
      <c r="AL25">
        <v>5</v>
      </c>
      <c r="AM25">
        <v>30</v>
      </c>
      <c r="AN25">
        <v>1</v>
      </c>
      <c r="AO25"/>
      <c r="AP25">
        <v>0</v>
      </c>
    </row>
    <row r="26" spans="1:42" s="173" customFormat="1" x14ac:dyDescent="0.25">
      <c r="A26" s="163">
        <v>16</v>
      </c>
      <c r="B26" s="163" t="s">
        <v>344</v>
      </c>
      <c r="C26">
        <v>1</v>
      </c>
      <c r="D26">
        <v>5</v>
      </c>
      <c r="E26" s="137"/>
      <c r="F26" s="1">
        <v>0</v>
      </c>
      <c r="G26" s="1">
        <v>0</v>
      </c>
      <c r="H26" s="137"/>
      <c r="I26" s="1">
        <v>0</v>
      </c>
      <c r="J26" s="1">
        <v>0</v>
      </c>
      <c r="K26" s="137"/>
      <c r="L26">
        <v>0</v>
      </c>
      <c r="M26">
        <v>0</v>
      </c>
      <c r="N26" s="137"/>
      <c r="O26">
        <v>2</v>
      </c>
      <c r="P26">
        <v>10</v>
      </c>
      <c r="Q26" s="137"/>
      <c r="R26">
        <v>0</v>
      </c>
      <c r="S26">
        <v>0</v>
      </c>
      <c r="T26" s="212"/>
      <c r="U26">
        <v>4</v>
      </c>
      <c r="V26">
        <v>2</v>
      </c>
      <c r="W26">
        <v>2</v>
      </c>
      <c r="X26">
        <v>5</v>
      </c>
      <c r="Y26">
        <v>3</v>
      </c>
      <c r="Z26">
        <v>3</v>
      </c>
      <c r="AA26">
        <v>3</v>
      </c>
      <c r="AB26">
        <v>1</v>
      </c>
      <c r="AC26" s="211">
        <v>4</v>
      </c>
      <c r="AD26">
        <v>19</v>
      </c>
      <c r="AE26">
        <v>0</v>
      </c>
      <c r="AF26">
        <v>0</v>
      </c>
      <c r="AG26">
        <v>110</v>
      </c>
      <c r="AH26">
        <v>195</v>
      </c>
      <c r="AI26" s="214">
        <v>1</v>
      </c>
      <c r="AJ26">
        <v>0</v>
      </c>
      <c r="AK26">
        <v>1</v>
      </c>
      <c r="AL26">
        <v>6</v>
      </c>
      <c r="AM26">
        <v>20</v>
      </c>
      <c r="AN26">
        <v>0</v>
      </c>
      <c r="AO26"/>
      <c r="AP26">
        <v>1</v>
      </c>
    </row>
    <row r="27" spans="1:42" s="173" customFormat="1" x14ac:dyDescent="0.25">
      <c r="A27" s="163">
        <v>17</v>
      </c>
      <c r="B27" s="163" t="s">
        <v>344</v>
      </c>
      <c r="C27">
        <v>0</v>
      </c>
      <c r="D27">
        <v>0</v>
      </c>
      <c r="E27" s="137"/>
      <c r="F27" s="1">
        <v>0</v>
      </c>
      <c r="G27" s="1">
        <v>0</v>
      </c>
      <c r="H27" s="137"/>
      <c r="I27" s="1">
        <v>6</v>
      </c>
      <c r="J27" s="1">
        <v>7</v>
      </c>
      <c r="K27" s="137"/>
      <c r="L27">
        <v>0</v>
      </c>
      <c r="M27">
        <v>0</v>
      </c>
      <c r="N27" s="137"/>
      <c r="O27">
        <v>1</v>
      </c>
      <c r="P27">
        <v>7</v>
      </c>
      <c r="Q27" s="137"/>
      <c r="R27" s="1">
        <v>0</v>
      </c>
      <c r="S27" s="1">
        <v>0</v>
      </c>
      <c r="T27" s="212"/>
      <c r="U27">
        <v>3</v>
      </c>
      <c r="V27">
        <v>2</v>
      </c>
      <c r="W27">
        <v>1</v>
      </c>
      <c r="X27">
        <v>4</v>
      </c>
      <c r="Y27">
        <v>3</v>
      </c>
      <c r="Z27">
        <v>2</v>
      </c>
      <c r="AA27">
        <v>2</v>
      </c>
      <c r="AB27">
        <v>3</v>
      </c>
      <c r="AC27" s="211">
        <v>4</v>
      </c>
      <c r="AD27">
        <v>19</v>
      </c>
      <c r="AE27">
        <v>0</v>
      </c>
      <c r="AF27">
        <v>0</v>
      </c>
      <c r="AG27">
        <v>85</v>
      </c>
      <c r="AH27">
        <v>190</v>
      </c>
      <c r="AI27" s="214">
        <v>1</v>
      </c>
      <c r="AJ27">
        <v>0</v>
      </c>
      <c r="AK27">
        <v>1</v>
      </c>
      <c r="AL27">
        <v>5.7</v>
      </c>
      <c r="AM27">
        <v>30</v>
      </c>
      <c r="AN27">
        <v>0</v>
      </c>
      <c r="AO27"/>
      <c r="AP27">
        <v>1</v>
      </c>
    </row>
    <row r="28" spans="1:42" s="173" customFormat="1" x14ac:dyDescent="0.25">
      <c r="A28" s="163">
        <v>18</v>
      </c>
      <c r="B28" s="163" t="s">
        <v>344</v>
      </c>
      <c r="C28">
        <v>2</v>
      </c>
      <c r="D28">
        <v>5</v>
      </c>
      <c r="E28" s="137"/>
      <c r="F28" s="1">
        <v>0</v>
      </c>
      <c r="G28" s="1">
        <v>0</v>
      </c>
      <c r="H28" s="137"/>
      <c r="I28" s="1">
        <v>0</v>
      </c>
      <c r="J28" s="1">
        <v>0</v>
      </c>
      <c r="K28" s="137"/>
      <c r="L28">
        <v>1</v>
      </c>
      <c r="M28">
        <v>2</v>
      </c>
      <c r="N28" s="137"/>
      <c r="O28" s="1">
        <v>1</v>
      </c>
      <c r="P28" s="1">
        <v>5</v>
      </c>
      <c r="Q28" s="137"/>
      <c r="R28" s="1">
        <v>0</v>
      </c>
      <c r="S28" s="1">
        <v>0</v>
      </c>
      <c r="T28" s="212"/>
      <c r="U28">
        <v>5</v>
      </c>
      <c r="V28">
        <v>5</v>
      </c>
      <c r="W28">
        <v>1</v>
      </c>
      <c r="X28">
        <v>4</v>
      </c>
      <c r="Y28">
        <v>4</v>
      </c>
      <c r="Z28">
        <v>3</v>
      </c>
      <c r="AA28">
        <v>1</v>
      </c>
      <c r="AB28">
        <v>2</v>
      </c>
      <c r="AC28" s="211">
        <v>1</v>
      </c>
      <c r="AD28">
        <v>25</v>
      </c>
      <c r="AE28">
        <v>0</v>
      </c>
      <c r="AF28">
        <v>3</v>
      </c>
      <c r="AG28">
        <v>85</v>
      </c>
      <c r="AH28">
        <v>190</v>
      </c>
      <c r="AI28" s="214">
        <v>1</v>
      </c>
      <c r="AJ28">
        <v>1</v>
      </c>
      <c r="AK28">
        <v>1</v>
      </c>
      <c r="AL28">
        <v>10</v>
      </c>
      <c r="AM28">
        <v>30</v>
      </c>
      <c r="AN28">
        <v>1</v>
      </c>
      <c r="AO28"/>
      <c r="AP28">
        <v>0</v>
      </c>
    </row>
    <row r="29" spans="1:42" s="173" customFormat="1" x14ac:dyDescent="0.25">
      <c r="A29" s="163">
        <v>19</v>
      </c>
      <c r="B29" s="163" t="s">
        <v>344</v>
      </c>
      <c r="C29">
        <v>1</v>
      </c>
      <c r="D29">
        <v>3</v>
      </c>
      <c r="E29" s="137"/>
      <c r="F29" s="1">
        <v>1</v>
      </c>
      <c r="G29" s="1">
        <v>7</v>
      </c>
      <c r="H29" s="137"/>
      <c r="I29" s="1">
        <v>0</v>
      </c>
      <c r="J29" s="1">
        <v>2</v>
      </c>
      <c r="K29" s="137"/>
      <c r="L29">
        <v>0</v>
      </c>
      <c r="M29">
        <v>0</v>
      </c>
      <c r="N29" s="137"/>
      <c r="O29" s="1">
        <v>2</v>
      </c>
      <c r="P29" s="1">
        <v>5</v>
      </c>
      <c r="Q29" s="137"/>
      <c r="R29" s="1">
        <v>0</v>
      </c>
      <c r="S29" s="1">
        <v>0</v>
      </c>
      <c r="T29" s="212"/>
      <c r="U29">
        <v>2</v>
      </c>
      <c r="V29">
        <v>3</v>
      </c>
      <c r="W29">
        <v>1</v>
      </c>
      <c r="X29">
        <v>3</v>
      </c>
      <c r="Y29">
        <v>1</v>
      </c>
      <c r="Z29">
        <v>1</v>
      </c>
      <c r="AA29">
        <v>1</v>
      </c>
      <c r="AB29">
        <v>1</v>
      </c>
      <c r="AC29" s="211">
        <v>2</v>
      </c>
      <c r="AD29">
        <v>26</v>
      </c>
      <c r="AE29">
        <v>1</v>
      </c>
      <c r="AF29">
        <v>0</v>
      </c>
      <c r="AG29">
        <v>80</v>
      </c>
      <c r="AH29">
        <v>170</v>
      </c>
      <c r="AI29" s="214">
        <v>3</v>
      </c>
      <c r="AJ29">
        <v>0</v>
      </c>
      <c r="AK29">
        <v>20</v>
      </c>
      <c r="AL29">
        <v>100</v>
      </c>
      <c r="AM29">
        <v>30</v>
      </c>
      <c r="AN29">
        <v>1</v>
      </c>
      <c r="AO29"/>
      <c r="AP29">
        <v>0</v>
      </c>
    </row>
    <row r="30" spans="1:42" s="173" customFormat="1" x14ac:dyDescent="0.25">
      <c r="A30" s="163">
        <v>20</v>
      </c>
      <c r="B30" s="163" t="s">
        <v>344</v>
      </c>
      <c r="C30">
        <v>0</v>
      </c>
      <c r="D30">
        <v>0</v>
      </c>
      <c r="E30" s="137"/>
      <c r="F30" s="1">
        <v>0</v>
      </c>
      <c r="G30" s="1">
        <v>0</v>
      </c>
      <c r="H30" s="137"/>
      <c r="I30" s="1">
        <v>2</v>
      </c>
      <c r="J30" s="1">
        <v>4</v>
      </c>
      <c r="K30" s="137"/>
      <c r="L30">
        <v>2</v>
      </c>
      <c r="M30">
        <v>5</v>
      </c>
      <c r="N30" s="137"/>
      <c r="O30" s="1">
        <v>2</v>
      </c>
      <c r="P30" s="1">
        <v>5</v>
      </c>
      <c r="Q30" s="137"/>
      <c r="R30" s="1">
        <v>1</v>
      </c>
      <c r="S30" s="1">
        <v>1</v>
      </c>
      <c r="T30" s="212"/>
      <c r="U30">
        <v>5</v>
      </c>
      <c r="V30">
        <v>5</v>
      </c>
      <c r="W30">
        <v>1</v>
      </c>
      <c r="X30">
        <v>5</v>
      </c>
      <c r="Y30">
        <v>5</v>
      </c>
      <c r="Z30">
        <v>3</v>
      </c>
      <c r="AA30">
        <v>1</v>
      </c>
      <c r="AB30">
        <v>1</v>
      </c>
      <c r="AC30" s="211">
        <v>5</v>
      </c>
      <c r="AD30">
        <v>24</v>
      </c>
      <c r="AE30">
        <v>1</v>
      </c>
      <c r="AF30">
        <v>2</v>
      </c>
      <c r="AG30">
        <v>67</v>
      </c>
      <c r="AH30">
        <v>1.7</v>
      </c>
      <c r="AI30" s="214">
        <v>2</v>
      </c>
      <c r="AJ30">
        <v>1</v>
      </c>
      <c r="AK30">
        <v>20</v>
      </c>
      <c r="AL30">
        <v>18.399999999999999</v>
      </c>
      <c r="AM30">
        <v>54</v>
      </c>
      <c r="AN30">
        <v>1</v>
      </c>
      <c r="AO30"/>
      <c r="AP30">
        <v>0</v>
      </c>
    </row>
    <row r="31" spans="1:42" s="173" customFormat="1" x14ac:dyDescent="0.25">
      <c r="A31" s="163">
        <v>21</v>
      </c>
      <c r="B31" s="163" t="s">
        <v>344</v>
      </c>
      <c r="C31">
        <v>1</v>
      </c>
      <c r="D31">
        <v>3</v>
      </c>
      <c r="E31" s="137"/>
      <c r="F31" s="1">
        <v>0</v>
      </c>
      <c r="G31" s="1">
        <v>1</v>
      </c>
      <c r="H31" s="137"/>
      <c r="I31" s="1">
        <v>0</v>
      </c>
      <c r="J31" s="1">
        <v>0</v>
      </c>
      <c r="K31" s="137"/>
      <c r="L31">
        <v>0</v>
      </c>
      <c r="M31">
        <v>0</v>
      </c>
      <c r="N31" s="137"/>
      <c r="O31" s="1">
        <v>2</v>
      </c>
      <c r="P31" s="1">
        <v>4</v>
      </c>
      <c r="Q31" s="137"/>
      <c r="R31" s="1"/>
      <c r="S31" s="1">
        <v>1</v>
      </c>
      <c r="T31" s="212"/>
      <c r="U31">
        <v>3</v>
      </c>
      <c r="V31">
        <v>3</v>
      </c>
      <c r="W31">
        <v>5</v>
      </c>
      <c r="X31">
        <v>2</v>
      </c>
      <c r="Y31">
        <v>4</v>
      </c>
      <c r="Z31">
        <v>4</v>
      </c>
      <c r="AA31">
        <v>4</v>
      </c>
      <c r="AB31">
        <v>3</v>
      </c>
      <c r="AC31" s="211">
        <v>3</v>
      </c>
      <c r="AD31">
        <v>19</v>
      </c>
      <c r="AE31">
        <v>0</v>
      </c>
      <c r="AF31">
        <v>1</v>
      </c>
      <c r="AG31">
        <v>75</v>
      </c>
      <c r="AH31">
        <v>193</v>
      </c>
      <c r="AI31" s="214">
        <v>1</v>
      </c>
      <c r="AJ31">
        <v>0</v>
      </c>
      <c r="AK31">
        <v>1</v>
      </c>
      <c r="AL31">
        <v>20</v>
      </c>
      <c r="AM31">
        <v>30</v>
      </c>
      <c r="AN31">
        <v>0</v>
      </c>
      <c r="AO31"/>
      <c r="AP31">
        <v>0</v>
      </c>
    </row>
    <row r="32" spans="1:42" s="173" customFormat="1" x14ac:dyDescent="0.25">
      <c r="A32" s="163">
        <v>22</v>
      </c>
      <c r="B32" s="163" t="s">
        <v>344</v>
      </c>
      <c r="C32">
        <v>0</v>
      </c>
      <c r="D32">
        <v>0</v>
      </c>
      <c r="E32" s="137"/>
      <c r="F32" s="1">
        <v>0</v>
      </c>
      <c r="G32" s="1">
        <v>0</v>
      </c>
      <c r="H32" s="137"/>
      <c r="I32" s="1">
        <v>0</v>
      </c>
      <c r="J32" s="1">
        <v>0</v>
      </c>
      <c r="K32" s="137"/>
      <c r="L32">
        <v>0</v>
      </c>
      <c r="M32">
        <v>0</v>
      </c>
      <c r="N32" s="137"/>
      <c r="O32" s="1">
        <v>0</v>
      </c>
      <c r="P32" s="1">
        <v>0</v>
      </c>
      <c r="Q32" s="137"/>
      <c r="R32" s="1">
        <v>0</v>
      </c>
      <c r="S32" s="1">
        <v>0</v>
      </c>
      <c r="T32" s="212"/>
      <c r="U32">
        <v>3</v>
      </c>
      <c r="V32">
        <v>3</v>
      </c>
      <c r="W32">
        <v>1</v>
      </c>
      <c r="X32">
        <v>3</v>
      </c>
      <c r="Y32">
        <v>3</v>
      </c>
      <c r="Z32">
        <v>3</v>
      </c>
      <c r="AA32">
        <v>3</v>
      </c>
      <c r="AB32">
        <v>3</v>
      </c>
      <c r="AC32" s="211">
        <v>3</v>
      </c>
      <c r="AD32">
        <v>23</v>
      </c>
      <c r="AE32">
        <v>0</v>
      </c>
      <c r="AF32"/>
      <c r="AG32"/>
      <c r="AH32"/>
      <c r="AI32" s="214">
        <v>2</v>
      </c>
      <c r="AJ32">
        <v>0</v>
      </c>
      <c r="AK32"/>
      <c r="AL32"/>
      <c r="AM32"/>
      <c r="AN32">
        <v>0</v>
      </c>
      <c r="AO32"/>
      <c r="AP32"/>
    </row>
    <row r="33" spans="1:42" s="173" customFormat="1" x14ac:dyDescent="0.25">
      <c r="A33" s="163">
        <v>23</v>
      </c>
      <c r="B33" s="163" t="s">
        <v>344</v>
      </c>
      <c r="C33">
        <v>2</v>
      </c>
      <c r="D33">
        <v>4</v>
      </c>
      <c r="E33" s="137"/>
      <c r="F33" s="1">
        <v>0</v>
      </c>
      <c r="G33" s="1">
        <v>0</v>
      </c>
      <c r="H33" s="137"/>
      <c r="I33" s="1">
        <v>0</v>
      </c>
      <c r="J33" s="1">
        <v>0</v>
      </c>
      <c r="K33" s="137"/>
      <c r="L33">
        <v>0</v>
      </c>
      <c r="M33">
        <v>0</v>
      </c>
      <c r="N33" s="137"/>
      <c r="O33" s="1">
        <v>1</v>
      </c>
      <c r="P33" s="1">
        <v>3</v>
      </c>
      <c r="Q33" s="137"/>
      <c r="R33" s="1">
        <v>0</v>
      </c>
      <c r="S33" s="1">
        <v>0</v>
      </c>
      <c r="T33" s="212"/>
      <c r="U33">
        <v>4</v>
      </c>
      <c r="V33">
        <v>5</v>
      </c>
      <c r="W33">
        <v>2</v>
      </c>
      <c r="X33">
        <v>4</v>
      </c>
      <c r="Y33">
        <v>2</v>
      </c>
      <c r="Z33">
        <v>2</v>
      </c>
      <c r="AA33">
        <v>2</v>
      </c>
      <c r="AB33">
        <v>2</v>
      </c>
      <c r="AC33" s="211">
        <v>3</v>
      </c>
      <c r="AD33">
        <v>23</v>
      </c>
      <c r="AE33">
        <v>0</v>
      </c>
      <c r="AF33">
        <v>0</v>
      </c>
      <c r="AG33">
        <v>92</v>
      </c>
      <c r="AH33">
        <v>193</v>
      </c>
      <c r="AI33" s="214">
        <v>1</v>
      </c>
      <c r="AJ33">
        <v>0</v>
      </c>
      <c r="AK33">
        <v>9</v>
      </c>
      <c r="AL33">
        <v>5</v>
      </c>
      <c r="AM33">
        <v>20</v>
      </c>
      <c r="AN33">
        <v>1</v>
      </c>
      <c r="AO33"/>
      <c r="AP33">
        <v>0</v>
      </c>
    </row>
    <row r="34" spans="1:42" s="173" customFormat="1" x14ac:dyDescent="0.25">
      <c r="A34" s="163">
        <v>24</v>
      </c>
      <c r="B34" s="163" t="s">
        <v>344</v>
      </c>
      <c r="C34">
        <v>3</v>
      </c>
      <c r="D34">
        <v>5</v>
      </c>
      <c r="E34" s="137"/>
      <c r="F34" s="1">
        <v>0</v>
      </c>
      <c r="G34" s="1">
        <v>0</v>
      </c>
      <c r="H34" s="137"/>
      <c r="I34" s="1">
        <v>0</v>
      </c>
      <c r="J34" s="1">
        <v>0</v>
      </c>
      <c r="K34" s="137"/>
      <c r="L34">
        <v>1</v>
      </c>
      <c r="M34">
        <v>2</v>
      </c>
      <c r="N34" s="137"/>
      <c r="O34" s="1">
        <v>1</v>
      </c>
      <c r="P34" s="1">
        <v>3</v>
      </c>
      <c r="Q34" s="137"/>
      <c r="R34" s="1">
        <v>0</v>
      </c>
      <c r="S34" s="1">
        <v>0</v>
      </c>
      <c r="T34" s="212"/>
      <c r="U34">
        <v>4</v>
      </c>
      <c r="V34">
        <v>4</v>
      </c>
      <c r="W34">
        <v>5</v>
      </c>
      <c r="X34">
        <v>5</v>
      </c>
      <c r="Y34">
        <v>3</v>
      </c>
      <c r="Z34">
        <v>3</v>
      </c>
      <c r="AA34">
        <v>2</v>
      </c>
      <c r="AB34">
        <v>1</v>
      </c>
      <c r="AC34" s="211">
        <v>4</v>
      </c>
      <c r="AD34">
        <v>22</v>
      </c>
      <c r="AE34">
        <v>1</v>
      </c>
      <c r="AF34">
        <v>0</v>
      </c>
      <c r="AG34">
        <v>70</v>
      </c>
      <c r="AH34">
        <v>173</v>
      </c>
      <c r="AI34" s="214">
        <v>1</v>
      </c>
      <c r="AJ34">
        <v>0</v>
      </c>
      <c r="AK34">
        <v>9</v>
      </c>
      <c r="AL34">
        <v>1</v>
      </c>
      <c r="AM34">
        <v>5</v>
      </c>
      <c r="AN34">
        <v>0</v>
      </c>
      <c r="AO34"/>
      <c r="AP34">
        <v>0</v>
      </c>
    </row>
    <row r="35" spans="1:42" s="173" customFormat="1" x14ac:dyDescent="0.25">
      <c r="A35" s="163">
        <v>25</v>
      </c>
      <c r="B35" s="163" t="s">
        <v>344</v>
      </c>
      <c r="C35">
        <v>0</v>
      </c>
      <c r="D35">
        <v>0</v>
      </c>
      <c r="E35" s="137"/>
      <c r="F35" s="1">
        <v>1</v>
      </c>
      <c r="G35" s="1">
        <v>4</v>
      </c>
      <c r="H35" s="137"/>
      <c r="I35" s="1">
        <v>7</v>
      </c>
      <c r="J35" s="1">
        <v>7</v>
      </c>
      <c r="K35" s="137"/>
      <c r="L35">
        <v>1</v>
      </c>
      <c r="M35">
        <v>3</v>
      </c>
      <c r="N35" s="137"/>
      <c r="O35" s="1">
        <v>1</v>
      </c>
      <c r="P35" s="1">
        <v>2</v>
      </c>
      <c r="Q35" s="137"/>
      <c r="R35" s="1">
        <v>0</v>
      </c>
      <c r="S35" s="1">
        <v>0</v>
      </c>
      <c r="T35" s="212"/>
      <c r="U35">
        <v>3</v>
      </c>
      <c r="V35">
        <v>2</v>
      </c>
      <c r="W35">
        <v>4</v>
      </c>
      <c r="X35">
        <v>5</v>
      </c>
      <c r="Y35">
        <v>3</v>
      </c>
      <c r="Z35">
        <v>3</v>
      </c>
      <c r="AA35">
        <v>3</v>
      </c>
      <c r="AB35">
        <v>4</v>
      </c>
      <c r="AC35" s="211">
        <v>2</v>
      </c>
      <c r="AD35">
        <v>19</v>
      </c>
      <c r="AE35">
        <v>1</v>
      </c>
      <c r="AF35">
        <v>0</v>
      </c>
      <c r="AG35">
        <v>50</v>
      </c>
      <c r="AH35">
        <v>162</v>
      </c>
      <c r="AI35" s="214">
        <v>2</v>
      </c>
      <c r="AJ35">
        <v>0</v>
      </c>
      <c r="AK35">
        <v>9</v>
      </c>
      <c r="AL35">
        <v>2.7</v>
      </c>
      <c r="AM35">
        <v>10</v>
      </c>
      <c r="AN35">
        <v>0</v>
      </c>
      <c r="AO35"/>
      <c r="AP35">
        <v>0</v>
      </c>
    </row>
    <row r="36" spans="1:42" s="173" customFormat="1" x14ac:dyDescent="0.25">
      <c r="A36" s="163">
        <v>26</v>
      </c>
      <c r="B36" s="163" t="s">
        <v>344</v>
      </c>
      <c r="C36">
        <v>0</v>
      </c>
      <c r="D36">
        <v>2</v>
      </c>
      <c r="E36" s="137"/>
      <c r="F36" s="1">
        <v>0</v>
      </c>
      <c r="G36" s="1">
        <v>3</v>
      </c>
      <c r="H36" s="137"/>
      <c r="I36" s="1"/>
      <c r="J36" s="1"/>
      <c r="K36" s="137"/>
      <c r="L36">
        <v>0</v>
      </c>
      <c r="M36">
        <v>0</v>
      </c>
      <c r="N36" s="137"/>
      <c r="O36" s="1">
        <v>0</v>
      </c>
      <c r="P36" s="1">
        <v>3</v>
      </c>
      <c r="Q36" s="137"/>
      <c r="R36" s="1">
        <v>0</v>
      </c>
      <c r="S36" s="1">
        <v>0</v>
      </c>
      <c r="T36" s="212"/>
      <c r="U36">
        <v>4</v>
      </c>
      <c r="V36">
        <v>2</v>
      </c>
      <c r="W36">
        <v>1</v>
      </c>
      <c r="X36"/>
      <c r="Y36">
        <v>3</v>
      </c>
      <c r="Z36">
        <v>4</v>
      </c>
      <c r="AA36">
        <v>4</v>
      </c>
      <c r="AB36">
        <v>4</v>
      </c>
      <c r="AC36" s="211">
        <v>4</v>
      </c>
      <c r="AD36">
        <v>23</v>
      </c>
      <c r="AE36">
        <v>0</v>
      </c>
      <c r="AF36">
        <v>2</v>
      </c>
      <c r="AG36">
        <v>105</v>
      </c>
      <c r="AH36">
        <v>185</v>
      </c>
      <c r="AI36" s="214">
        <v>1</v>
      </c>
      <c r="AJ36">
        <v>0</v>
      </c>
      <c r="AK36">
        <v>20</v>
      </c>
      <c r="AL36">
        <v>1</v>
      </c>
      <c r="AM36">
        <v>5</v>
      </c>
      <c r="AN36"/>
      <c r="AO36"/>
      <c r="AP36">
        <v>0</v>
      </c>
    </row>
    <row r="37" spans="1:42" s="173" customFormat="1" x14ac:dyDescent="0.25">
      <c r="A37" s="163">
        <v>27</v>
      </c>
      <c r="B37" s="163" t="s">
        <v>344</v>
      </c>
      <c r="C37" s="1">
        <v>1</v>
      </c>
      <c r="D37" s="1">
        <v>5</v>
      </c>
      <c r="E37" s="137"/>
      <c r="F37" s="1">
        <v>0</v>
      </c>
      <c r="G37" s="1">
        <v>0</v>
      </c>
      <c r="H37" s="137"/>
      <c r="I37" s="1">
        <v>3</v>
      </c>
      <c r="J37" s="1">
        <v>5</v>
      </c>
      <c r="K37" s="137"/>
      <c r="L37">
        <v>4</v>
      </c>
      <c r="M37">
        <v>4</v>
      </c>
      <c r="N37" s="137"/>
      <c r="O37" s="1">
        <v>3</v>
      </c>
      <c r="P37" s="1">
        <v>2</v>
      </c>
      <c r="Q37" s="137"/>
      <c r="R37" s="1">
        <v>0</v>
      </c>
      <c r="S37" s="1">
        <v>0</v>
      </c>
      <c r="T37" s="212"/>
      <c r="U37">
        <v>4</v>
      </c>
      <c r="V37">
        <v>5</v>
      </c>
      <c r="W37">
        <v>1</v>
      </c>
      <c r="X37">
        <v>5</v>
      </c>
      <c r="Y37">
        <v>3</v>
      </c>
      <c r="Z37">
        <v>2</v>
      </c>
      <c r="AA37">
        <v>2</v>
      </c>
      <c r="AB37">
        <v>2</v>
      </c>
      <c r="AC37" s="211">
        <v>1</v>
      </c>
      <c r="AD37">
        <v>19</v>
      </c>
      <c r="AE37">
        <v>0</v>
      </c>
      <c r="AF37">
        <v>0</v>
      </c>
      <c r="AG37">
        <v>65</v>
      </c>
      <c r="AH37">
        <v>1.78</v>
      </c>
      <c r="AI37" s="214">
        <v>2</v>
      </c>
      <c r="AJ37">
        <v>0</v>
      </c>
      <c r="AK37">
        <v>20</v>
      </c>
      <c r="AL37">
        <v>20</v>
      </c>
      <c r="AM37">
        <v>30</v>
      </c>
      <c r="AN37">
        <v>1</v>
      </c>
      <c r="AO37"/>
      <c r="AP37">
        <v>0</v>
      </c>
    </row>
    <row r="38" spans="1:42" s="173" customFormat="1" x14ac:dyDescent="0.25">
      <c r="A38" s="163">
        <v>28</v>
      </c>
      <c r="B38" s="163" t="s">
        <v>344</v>
      </c>
      <c r="C38" s="1">
        <v>0</v>
      </c>
      <c r="D38" s="1">
        <v>1</v>
      </c>
      <c r="E38" s="137"/>
      <c r="F38" s="1">
        <v>0</v>
      </c>
      <c r="G38" s="1">
        <v>1</v>
      </c>
      <c r="H38" s="137"/>
      <c r="I38" s="1">
        <v>0</v>
      </c>
      <c r="J38" s="1">
        <v>2</v>
      </c>
      <c r="K38" s="137"/>
      <c r="L38">
        <v>0</v>
      </c>
      <c r="M38">
        <v>1</v>
      </c>
      <c r="N38" s="137"/>
      <c r="O38" s="1">
        <v>0</v>
      </c>
      <c r="P38" s="1">
        <v>3</v>
      </c>
      <c r="Q38" s="137"/>
      <c r="R38" s="1">
        <v>1</v>
      </c>
      <c r="S38" s="1">
        <v>3</v>
      </c>
      <c r="T38" s="212"/>
      <c r="U38">
        <v>4</v>
      </c>
      <c r="V38">
        <v>5</v>
      </c>
      <c r="W38">
        <v>1</v>
      </c>
      <c r="X38">
        <v>4</v>
      </c>
      <c r="Y38">
        <v>5</v>
      </c>
      <c r="Z38">
        <v>3</v>
      </c>
      <c r="AA38">
        <v>4</v>
      </c>
      <c r="AB38">
        <v>4</v>
      </c>
      <c r="AC38" s="211">
        <v>1</v>
      </c>
      <c r="AD38">
        <v>23</v>
      </c>
      <c r="AE38">
        <v>1</v>
      </c>
      <c r="AF38">
        <v>0</v>
      </c>
      <c r="AG38">
        <v>68</v>
      </c>
      <c r="AH38">
        <v>1.68</v>
      </c>
      <c r="AI38" s="214">
        <v>2</v>
      </c>
      <c r="AJ38">
        <v>0</v>
      </c>
      <c r="AK38">
        <v>20</v>
      </c>
      <c r="AL38"/>
      <c r="AM38">
        <v>7.7</v>
      </c>
      <c r="AN38">
        <v>0</v>
      </c>
      <c r="AO38"/>
      <c r="AP38">
        <v>1</v>
      </c>
    </row>
    <row r="39" spans="1:42" s="173" customFormat="1" x14ac:dyDescent="0.25">
      <c r="A39" s="163">
        <v>29</v>
      </c>
      <c r="B39" s="163" t="s">
        <v>344</v>
      </c>
      <c r="C39" s="1">
        <v>1</v>
      </c>
      <c r="D39" s="1">
        <v>2</v>
      </c>
      <c r="E39" s="137"/>
      <c r="F39" s="1">
        <v>0</v>
      </c>
      <c r="G39" s="1">
        <v>0</v>
      </c>
      <c r="H39" s="137"/>
      <c r="I39" s="1">
        <v>1</v>
      </c>
      <c r="J39" s="1">
        <v>7</v>
      </c>
      <c r="K39" s="137"/>
      <c r="L39">
        <v>1</v>
      </c>
      <c r="M39">
        <v>1</v>
      </c>
      <c r="N39" s="137"/>
      <c r="O39" s="1">
        <v>1</v>
      </c>
      <c r="P39" s="1">
        <v>4</v>
      </c>
      <c r="Q39" s="137"/>
      <c r="R39" s="1">
        <v>0</v>
      </c>
      <c r="S39" s="1">
        <v>0</v>
      </c>
      <c r="T39" s="212"/>
      <c r="U39">
        <v>2</v>
      </c>
      <c r="V39">
        <v>3</v>
      </c>
      <c r="W39">
        <v>1</v>
      </c>
      <c r="X39">
        <v>4</v>
      </c>
      <c r="Y39">
        <v>4</v>
      </c>
      <c r="Z39">
        <v>4</v>
      </c>
      <c r="AA39">
        <v>4</v>
      </c>
      <c r="AB39">
        <v>4</v>
      </c>
      <c r="AC39" s="211">
        <v>1</v>
      </c>
      <c r="AD39">
        <v>19</v>
      </c>
      <c r="AE39">
        <v>1</v>
      </c>
      <c r="AF39">
        <v>0</v>
      </c>
      <c r="AG39"/>
      <c r="AH39">
        <v>163</v>
      </c>
      <c r="AI39" s="214">
        <v>1</v>
      </c>
      <c r="AJ39">
        <v>0</v>
      </c>
      <c r="AK39">
        <v>1</v>
      </c>
      <c r="AL39">
        <v>7.1</v>
      </c>
      <c r="AM39">
        <v>25</v>
      </c>
      <c r="AN39">
        <v>1</v>
      </c>
      <c r="AO39"/>
      <c r="AP39">
        <v>0</v>
      </c>
    </row>
    <row r="40" spans="1:42" s="173" customFormat="1" x14ac:dyDescent="0.25">
      <c r="A40" s="163">
        <v>30</v>
      </c>
      <c r="B40" s="163" t="s">
        <v>344</v>
      </c>
      <c r="C40" s="1">
        <v>1</v>
      </c>
      <c r="D40" s="1">
        <v>5</v>
      </c>
      <c r="E40" s="137"/>
      <c r="F40" s="1">
        <v>0</v>
      </c>
      <c r="G40" s="1">
        <v>0</v>
      </c>
      <c r="H40" s="137"/>
      <c r="I40" s="1">
        <v>2</v>
      </c>
      <c r="J40" s="1">
        <v>5</v>
      </c>
      <c r="K40" s="137"/>
      <c r="L40">
        <v>0</v>
      </c>
      <c r="M40">
        <v>0</v>
      </c>
      <c r="N40" s="137"/>
      <c r="O40" s="1">
        <v>1</v>
      </c>
      <c r="P40" s="1">
        <v>5</v>
      </c>
      <c r="Q40" s="137"/>
      <c r="R40" s="1">
        <v>0</v>
      </c>
      <c r="S40" s="1">
        <v>0</v>
      </c>
      <c r="T40" s="212"/>
      <c r="U40">
        <v>5</v>
      </c>
      <c r="V40">
        <v>3</v>
      </c>
      <c r="W40">
        <v>1</v>
      </c>
      <c r="X40">
        <v>3</v>
      </c>
      <c r="Y40">
        <v>3</v>
      </c>
      <c r="Z40">
        <v>5</v>
      </c>
      <c r="AA40">
        <v>4</v>
      </c>
      <c r="AB40">
        <v>3</v>
      </c>
      <c r="AC40" s="211">
        <v>1</v>
      </c>
      <c r="AD40">
        <v>20</v>
      </c>
      <c r="AE40">
        <v>1</v>
      </c>
      <c r="AF40">
        <v>0</v>
      </c>
      <c r="AG40">
        <v>55</v>
      </c>
      <c r="AH40">
        <v>170</v>
      </c>
      <c r="AI40" s="214">
        <v>1</v>
      </c>
      <c r="AJ40">
        <v>0</v>
      </c>
      <c r="AK40">
        <v>10</v>
      </c>
      <c r="AL40">
        <v>10</v>
      </c>
      <c r="AM40">
        <v>15</v>
      </c>
      <c r="AN40">
        <v>0</v>
      </c>
      <c r="AO40"/>
      <c r="AP40">
        <v>0</v>
      </c>
    </row>
    <row r="41" spans="1:42" s="173" customFormat="1" x14ac:dyDescent="0.25">
      <c r="A41" s="163">
        <v>31</v>
      </c>
      <c r="B41" s="163" t="s">
        <v>344</v>
      </c>
      <c r="C41" s="213"/>
      <c r="D41" s="1">
        <v>2</v>
      </c>
      <c r="E41" s="137"/>
      <c r="F41" s="1"/>
      <c r="G41" s="1">
        <v>2</v>
      </c>
      <c r="H41" s="137"/>
      <c r="I41" s="1"/>
      <c r="J41" s="1">
        <v>3</v>
      </c>
      <c r="K41" s="137"/>
      <c r="L41"/>
      <c r="M41"/>
      <c r="N41" s="137"/>
      <c r="O41" s="1"/>
      <c r="P41" s="1">
        <v>2</v>
      </c>
      <c r="Q41" s="137"/>
      <c r="R41" s="1"/>
      <c r="S41" s="1"/>
      <c r="T41" s="212"/>
      <c r="U41">
        <v>4</v>
      </c>
      <c r="V41">
        <v>3</v>
      </c>
      <c r="W41">
        <v>1</v>
      </c>
      <c r="X41">
        <v>4</v>
      </c>
      <c r="Y41">
        <v>4</v>
      </c>
      <c r="Z41">
        <v>4</v>
      </c>
      <c r="AA41">
        <v>3</v>
      </c>
      <c r="AB41">
        <v>4</v>
      </c>
      <c r="AC41" s="211">
        <v>1</v>
      </c>
      <c r="AD41">
        <v>21</v>
      </c>
      <c r="AE41">
        <v>1</v>
      </c>
      <c r="AF41">
        <v>1</v>
      </c>
      <c r="AG41">
        <v>58</v>
      </c>
      <c r="AH41">
        <v>168</v>
      </c>
      <c r="AI41" s="214">
        <v>1</v>
      </c>
      <c r="AJ41">
        <v>0</v>
      </c>
      <c r="AK41">
        <v>9</v>
      </c>
      <c r="AL41">
        <v>100</v>
      </c>
      <c r="AM41">
        <v>180</v>
      </c>
      <c r="AN41">
        <v>0</v>
      </c>
      <c r="AO41"/>
      <c r="AP41">
        <v>0</v>
      </c>
    </row>
    <row r="42" spans="1:42" s="173" customFormat="1" x14ac:dyDescent="0.25">
      <c r="A42" s="163">
        <v>32</v>
      </c>
      <c r="B42" s="163" t="s">
        <v>344</v>
      </c>
      <c r="C42" s="1">
        <v>0</v>
      </c>
      <c r="D42" s="1">
        <v>0</v>
      </c>
      <c r="E42" s="137"/>
      <c r="F42" s="1">
        <v>1</v>
      </c>
      <c r="G42" s="1">
        <v>3</v>
      </c>
      <c r="H42" s="137"/>
      <c r="I42" s="1">
        <v>0</v>
      </c>
      <c r="J42" s="1">
        <v>0</v>
      </c>
      <c r="K42" s="137"/>
      <c r="L42">
        <v>1</v>
      </c>
      <c r="M42">
        <v>2</v>
      </c>
      <c r="N42" s="137"/>
      <c r="O42" s="1">
        <v>1</v>
      </c>
      <c r="P42" s="1">
        <v>3</v>
      </c>
      <c r="Q42" s="137"/>
      <c r="R42" s="1">
        <v>1</v>
      </c>
      <c r="S42" s="1">
        <v>1</v>
      </c>
      <c r="T42" s="212"/>
      <c r="U42">
        <v>2</v>
      </c>
      <c r="V42">
        <v>4</v>
      </c>
      <c r="W42">
        <v>3</v>
      </c>
      <c r="X42">
        <v>4</v>
      </c>
      <c r="Y42">
        <v>4</v>
      </c>
      <c r="Z42">
        <v>4</v>
      </c>
      <c r="AA42">
        <v>4</v>
      </c>
      <c r="AB42">
        <v>2</v>
      </c>
      <c r="AC42" s="211">
        <v>4</v>
      </c>
      <c r="AD42">
        <v>19</v>
      </c>
      <c r="AE42">
        <v>0</v>
      </c>
      <c r="AF42">
        <v>0</v>
      </c>
      <c r="AG42">
        <v>87</v>
      </c>
      <c r="AH42">
        <v>184</v>
      </c>
      <c r="AI42" s="214">
        <v>1</v>
      </c>
      <c r="AJ42">
        <v>0</v>
      </c>
      <c r="AK42">
        <v>9</v>
      </c>
      <c r="AL42">
        <v>15</v>
      </c>
      <c r="AM42">
        <v>30</v>
      </c>
      <c r="AN42">
        <v>0</v>
      </c>
      <c r="AO42"/>
      <c r="AP42">
        <v>0</v>
      </c>
    </row>
    <row r="43" spans="1:42" s="173" customFormat="1" x14ac:dyDescent="0.25">
      <c r="A43" s="163">
        <v>33</v>
      </c>
      <c r="B43" s="163" t="s">
        <v>344</v>
      </c>
      <c r="C43" s="1">
        <v>0</v>
      </c>
      <c r="D43" s="1">
        <v>2</v>
      </c>
      <c r="E43" s="137"/>
      <c r="F43" s="1">
        <v>0</v>
      </c>
      <c r="G43" s="1">
        <v>2</v>
      </c>
      <c r="H43" s="137"/>
      <c r="I43" s="1">
        <v>2</v>
      </c>
      <c r="J43" s="1">
        <v>10</v>
      </c>
      <c r="K43" s="137"/>
      <c r="L43">
        <v>0</v>
      </c>
      <c r="M43">
        <v>0</v>
      </c>
      <c r="N43" s="137"/>
      <c r="O43" s="1">
        <v>1</v>
      </c>
      <c r="P43" s="1">
        <v>5</v>
      </c>
      <c r="Q43" s="137"/>
      <c r="R43" s="1">
        <v>0</v>
      </c>
      <c r="S43" s="1">
        <v>1</v>
      </c>
      <c r="T43" s="212"/>
      <c r="U43">
        <v>4</v>
      </c>
      <c r="V43">
        <v>2</v>
      </c>
      <c r="W43">
        <v>3</v>
      </c>
      <c r="X43">
        <v>4</v>
      </c>
      <c r="Y43">
        <v>5</v>
      </c>
      <c r="Z43">
        <v>5</v>
      </c>
      <c r="AA43">
        <v>5</v>
      </c>
      <c r="AB43">
        <v>5</v>
      </c>
      <c r="AC43" s="211">
        <v>3</v>
      </c>
      <c r="AD43">
        <v>21</v>
      </c>
      <c r="AE43">
        <v>0</v>
      </c>
      <c r="AF43">
        <v>0</v>
      </c>
      <c r="AG43">
        <v>70</v>
      </c>
      <c r="AH43">
        <v>190</v>
      </c>
      <c r="AI43" s="214">
        <v>1</v>
      </c>
      <c r="AJ43">
        <v>0</v>
      </c>
      <c r="AK43">
        <v>9</v>
      </c>
      <c r="AL43">
        <v>50</v>
      </c>
      <c r="AM43">
        <v>60</v>
      </c>
      <c r="AN43">
        <v>0</v>
      </c>
      <c r="AO43"/>
      <c r="AP43">
        <v>0</v>
      </c>
    </row>
    <row r="44" spans="1:42" s="173" customFormat="1" x14ac:dyDescent="0.25">
      <c r="A44" s="163">
        <v>34</v>
      </c>
      <c r="B44" s="163" t="s">
        <v>344</v>
      </c>
      <c r="C44" s="1">
        <v>2</v>
      </c>
      <c r="D44" s="1">
        <v>5</v>
      </c>
      <c r="E44" s="137"/>
      <c r="F44" s="1">
        <v>0</v>
      </c>
      <c r="G44" s="1">
        <v>0</v>
      </c>
      <c r="H44" s="137"/>
      <c r="I44" s="1">
        <v>1</v>
      </c>
      <c r="J44" s="1">
        <v>5</v>
      </c>
      <c r="K44" s="137"/>
      <c r="L44">
        <v>0</v>
      </c>
      <c r="M44">
        <v>0</v>
      </c>
      <c r="N44" s="137"/>
      <c r="O44">
        <v>2</v>
      </c>
      <c r="P44">
        <v>5</v>
      </c>
      <c r="Q44" s="137"/>
      <c r="R44" s="1">
        <v>0</v>
      </c>
      <c r="S44" s="1">
        <v>0</v>
      </c>
      <c r="T44" s="212"/>
      <c r="U44">
        <v>5</v>
      </c>
      <c r="V44">
        <v>5</v>
      </c>
      <c r="W44">
        <v>1</v>
      </c>
      <c r="X44">
        <v>1</v>
      </c>
      <c r="Y44">
        <v>5</v>
      </c>
      <c r="Z44">
        <v>5</v>
      </c>
      <c r="AA44">
        <v>5</v>
      </c>
      <c r="AB44">
        <v>5</v>
      </c>
      <c r="AC44" s="211">
        <v>1</v>
      </c>
      <c r="AD44">
        <v>24</v>
      </c>
      <c r="AE44">
        <v>0</v>
      </c>
      <c r="AF44">
        <v>4</v>
      </c>
      <c r="AG44">
        <v>75</v>
      </c>
      <c r="AH44">
        <v>188</v>
      </c>
      <c r="AI44" s="214">
        <v>2</v>
      </c>
      <c r="AJ44">
        <v>1</v>
      </c>
      <c r="AK44">
        <v>9</v>
      </c>
      <c r="AL44">
        <v>2</v>
      </c>
      <c r="AM44">
        <v>10</v>
      </c>
      <c r="AN44">
        <v>1</v>
      </c>
      <c r="AO44"/>
      <c r="AP44">
        <v>0</v>
      </c>
    </row>
    <row r="45" spans="1:42" s="173" customFormat="1" x14ac:dyDescent="0.25">
      <c r="A45" s="163">
        <v>35</v>
      </c>
      <c r="B45" s="163" t="s">
        <v>344</v>
      </c>
      <c r="C45" s="1">
        <v>3</v>
      </c>
      <c r="D45" s="1">
        <v>4</v>
      </c>
      <c r="E45" s="137"/>
      <c r="F45">
        <v>0</v>
      </c>
      <c r="G45">
        <v>0</v>
      </c>
      <c r="H45" s="137"/>
      <c r="I45">
        <v>1</v>
      </c>
      <c r="J45">
        <v>5</v>
      </c>
      <c r="K45" s="137"/>
      <c r="L45">
        <v>0</v>
      </c>
      <c r="M45">
        <v>1</v>
      </c>
      <c r="N45" s="137"/>
      <c r="O45">
        <v>1</v>
      </c>
      <c r="P45">
        <v>3</v>
      </c>
      <c r="Q45" s="137"/>
      <c r="R45">
        <v>0</v>
      </c>
      <c r="S45">
        <v>0</v>
      </c>
      <c r="T45" s="212"/>
      <c r="U45">
        <v>2</v>
      </c>
      <c r="V45">
        <v>4</v>
      </c>
      <c r="W45">
        <v>2</v>
      </c>
      <c r="X45">
        <v>4</v>
      </c>
      <c r="Y45">
        <v>3</v>
      </c>
      <c r="Z45">
        <v>4</v>
      </c>
      <c r="AA45">
        <v>3</v>
      </c>
      <c r="AB45">
        <v>1</v>
      </c>
      <c r="AC45" s="211">
        <v>5</v>
      </c>
      <c r="AD45">
        <v>23</v>
      </c>
      <c r="AE45">
        <v>0</v>
      </c>
      <c r="AF45">
        <v>0</v>
      </c>
      <c r="AG45">
        <v>95</v>
      </c>
      <c r="AH45">
        <v>200</v>
      </c>
      <c r="AI45" s="214">
        <v>1</v>
      </c>
      <c r="AJ45">
        <v>0</v>
      </c>
      <c r="AK45">
        <v>1</v>
      </c>
      <c r="AL45">
        <v>2</v>
      </c>
      <c r="AM45">
        <v>5</v>
      </c>
      <c r="AN45">
        <v>1</v>
      </c>
      <c r="AO45"/>
      <c r="AP45">
        <v>0</v>
      </c>
    </row>
    <row r="46" spans="1:42" s="173" customFormat="1" x14ac:dyDescent="0.25">
      <c r="A46" s="163">
        <v>36</v>
      </c>
      <c r="B46" s="163" t="s">
        <v>344</v>
      </c>
      <c r="C46">
        <v>1</v>
      </c>
      <c r="D46">
        <v>2</v>
      </c>
      <c r="E46" s="137"/>
      <c r="F46">
        <v>1</v>
      </c>
      <c r="G46">
        <v>3</v>
      </c>
      <c r="H46" s="137"/>
      <c r="I46">
        <v>0</v>
      </c>
      <c r="J46">
        <v>0</v>
      </c>
      <c r="K46" s="137"/>
      <c r="L46">
        <v>1</v>
      </c>
      <c r="M46">
        <v>1</v>
      </c>
      <c r="N46" s="137"/>
      <c r="O46">
        <v>1</v>
      </c>
      <c r="P46">
        <v>3</v>
      </c>
      <c r="Q46" s="137"/>
      <c r="R46">
        <v>0</v>
      </c>
      <c r="S46">
        <v>0</v>
      </c>
      <c r="T46" s="212"/>
      <c r="U46">
        <v>2</v>
      </c>
      <c r="V46">
        <v>2</v>
      </c>
      <c r="W46">
        <v>1</v>
      </c>
      <c r="X46">
        <v>3</v>
      </c>
      <c r="Y46">
        <v>4</v>
      </c>
      <c r="Z46">
        <v>3</v>
      </c>
      <c r="AA46">
        <v>3</v>
      </c>
      <c r="AB46">
        <v>2</v>
      </c>
      <c r="AC46" s="211">
        <v>2</v>
      </c>
      <c r="AD46">
        <v>20</v>
      </c>
      <c r="AE46">
        <v>0</v>
      </c>
      <c r="AF46">
        <v>2</v>
      </c>
      <c r="AG46">
        <v>75</v>
      </c>
      <c r="AH46">
        <v>188</v>
      </c>
      <c r="AI46" s="214">
        <v>2</v>
      </c>
      <c r="AJ46">
        <v>0</v>
      </c>
      <c r="AK46">
        <v>9</v>
      </c>
      <c r="AL46">
        <v>7</v>
      </c>
      <c r="AM46">
        <v>17</v>
      </c>
      <c r="AN46">
        <v>1</v>
      </c>
      <c r="AO46"/>
      <c r="AP46">
        <v>0</v>
      </c>
    </row>
    <row r="47" spans="1:42" s="173" customFormat="1" x14ac:dyDescent="0.25">
      <c r="A47" s="163">
        <v>37</v>
      </c>
      <c r="B47" s="163" t="s">
        <v>344</v>
      </c>
      <c r="C47">
        <v>2</v>
      </c>
      <c r="D47">
        <v>4</v>
      </c>
      <c r="E47" s="137"/>
      <c r="F47">
        <v>0</v>
      </c>
      <c r="G47">
        <v>0</v>
      </c>
      <c r="H47" s="137"/>
      <c r="I47">
        <v>1</v>
      </c>
      <c r="J47">
        <v>4</v>
      </c>
      <c r="K47" s="137"/>
      <c r="L47">
        <v>0</v>
      </c>
      <c r="M47">
        <v>0</v>
      </c>
      <c r="N47" s="137"/>
      <c r="O47">
        <v>1</v>
      </c>
      <c r="P47">
        <v>4</v>
      </c>
      <c r="Q47" s="137"/>
      <c r="R47">
        <v>0</v>
      </c>
      <c r="S47">
        <v>0</v>
      </c>
      <c r="T47" s="212"/>
      <c r="U47">
        <v>2</v>
      </c>
      <c r="V47">
        <v>5</v>
      </c>
      <c r="W47">
        <v>1</v>
      </c>
      <c r="X47">
        <v>3</v>
      </c>
      <c r="Y47">
        <v>1</v>
      </c>
      <c r="Z47">
        <v>1</v>
      </c>
      <c r="AA47">
        <v>1</v>
      </c>
      <c r="AB47">
        <v>4</v>
      </c>
      <c r="AC47" s="211">
        <v>1</v>
      </c>
      <c r="AD47">
        <v>19</v>
      </c>
      <c r="AE47">
        <v>0</v>
      </c>
      <c r="AF47">
        <v>2</v>
      </c>
      <c r="AG47">
        <v>75</v>
      </c>
      <c r="AH47">
        <v>190</v>
      </c>
      <c r="AI47" s="214">
        <v>1</v>
      </c>
      <c r="AJ47">
        <v>0</v>
      </c>
      <c r="AK47">
        <v>9</v>
      </c>
      <c r="AL47">
        <v>2</v>
      </c>
      <c r="AM47">
        <v>10</v>
      </c>
      <c r="AN47">
        <v>1</v>
      </c>
      <c r="AO47"/>
      <c r="AP47">
        <v>0</v>
      </c>
    </row>
    <row r="48" spans="1:42" s="173" customFormat="1" x14ac:dyDescent="0.25">
      <c r="A48" s="163">
        <v>38</v>
      </c>
      <c r="B48" s="163" t="s">
        <v>344</v>
      </c>
      <c r="C48">
        <v>0</v>
      </c>
      <c r="D48">
        <v>0</v>
      </c>
      <c r="E48" s="137"/>
      <c r="F48">
        <v>0</v>
      </c>
      <c r="G48">
        <v>0</v>
      </c>
      <c r="H48" s="137"/>
      <c r="I48">
        <v>3</v>
      </c>
      <c r="J48">
        <v>6</v>
      </c>
      <c r="K48" s="137"/>
      <c r="L48">
        <v>2</v>
      </c>
      <c r="M48">
        <v>3</v>
      </c>
      <c r="N48" s="137"/>
      <c r="O48">
        <v>1</v>
      </c>
      <c r="P48">
        <v>4</v>
      </c>
      <c r="Q48" s="137"/>
      <c r="R48">
        <v>1</v>
      </c>
      <c r="S48">
        <v>2</v>
      </c>
      <c r="T48" s="212"/>
      <c r="U48">
        <v>3</v>
      </c>
      <c r="V48">
        <v>5</v>
      </c>
      <c r="W48">
        <v>4</v>
      </c>
      <c r="X48">
        <v>5</v>
      </c>
      <c r="Y48">
        <v>2</v>
      </c>
      <c r="Z48">
        <v>2</v>
      </c>
      <c r="AA48">
        <v>3</v>
      </c>
      <c r="AB48">
        <v>1</v>
      </c>
      <c r="AC48" s="211">
        <v>1</v>
      </c>
      <c r="AD48">
        <v>19</v>
      </c>
      <c r="AE48">
        <v>0</v>
      </c>
      <c r="AF48">
        <v>0</v>
      </c>
      <c r="AG48">
        <v>73</v>
      </c>
      <c r="AH48">
        <v>177</v>
      </c>
      <c r="AI48" s="214">
        <v>2</v>
      </c>
      <c r="AJ48">
        <v>0</v>
      </c>
      <c r="AK48">
        <v>1</v>
      </c>
      <c r="AL48">
        <v>8.5</v>
      </c>
      <c r="AM48">
        <v>20</v>
      </c>
      <c r="AN48">
        <v>1</v>
      </c>
      <c r="AO48"/>
      <c r="AP48">
        <v>1</v>
      </c>
    </row>
    <row r="49" spans="1:42" s="173" customFormat="1" x14ac:dyDescent="0.25">
      <c r="A49" s="163">
        <v>39</v>
      </c>
      <c r="B49" s="163" t="s">
        <v>344</v>
      </c>
      <c r="C49">
        <v>0</v>
      </c>
      <c r="D49">
        <v>0</v>
      </c>
      <c r="E49" s="137"/>
      <c r="F49">
        <v>1</v>
      </c>
      <c r="G49">
        <v>4</v>
      </c>
      <c r="H49" s="137"/>
      <c r="I49">
        <v>2</v>
      </c>
      <c r="J49">
        <v>5</v>
      </c>
      <c r="K49" s="137"/>
      <c r="L49">
        <v>1</v>
      </c>
      <c r="M49">
        <v>5</v>
      </c>
      <c r="N49" s="137"/>
      <c r="O49">
        <v>1</v>
      </c>
      <c r="P49">
        <v>4</v>
      </c>
      <c r="Q49" s="137"/>
      <c r="R49">
        <v>0</v>
      </c>
      <c r="S49">
        <v>0</v>
      </c>
      <c r="T49" s="212"/>
      <c r="U49">
        <v>3</v>
      </c>
      <c r="V49">
        <v>3</v>
      </c>
      <c r="W49">
        <v>1</v>
      </c>
      <c r="X49">
        <v>5</v>
      </c>
      <c r="Y49">
        <v>3</v>
      </c>
      <c r="Z49">
        <v>1</v>
      </c>
      <c r="AA49">
        <v>1</v>
      </c>
      <c r="AB49">
        <v>1</v>
      </c>
      <c r="AC49" s="211">
        <v>1</v>
      </c>
      <c r="AD49">
        <v>19</v>
      </c>
      <c r="AE49">
        <v>0</v>
      </c>
      <c r="AF49">
        <v>0</v>
      </c>
      <c r="AG49"/>
      <c r="AH49">
        <v>1.74</v>
      </c>
      <c r="AI49" s="214">
        <v>1</v>
      </c>
      <c r="AJ49">
        <v>0</v>
      </c>
      <c r="AK49"/>
      <c r="AL49"/>
      <c r="AM49">
        <v>30</v>
      </c>
      <c r="AN49">
        <v>1</v>
      </c>
      <c r="AO49"/>
      <c r="AP49">
        <v>1</v>
      </c>
    </row>
    <row r="50" spans="1:42" s="173" customFormat="1" x14ac:dyDescent="0.25">
      <c r="A50" s="163">
        <v>40</v>
      </c>
      <c r="B50" s="163" t="s">
        <v>344</v>
      </c>
      <c r="C50">
        <v>1</v>
      </c>
      <c r="D50">
        <v>5</v>
      </c>
      <c r="E50" s="137"/>
      <c r="F50">
        <v>0</v>
      </c>
      <c r="G50">
        <v>0</v>
      </c>
      <c r="H50" s="137"/>
      <c r="I50">
        <v>0</v>
      </c>
      <c r="J50">
        <v>0</v>
      </c>
      <c r="K50" s="137"/>
      <c r="L50">
        <v>1</v>
      </c>
      <c r="M50">
        <v>5</v>
      </c>
      <c r="N50" s="137"/>
      <c r="O50">
        <v>0</v>
      </c>
      <c r="P50">
        <v>0</v>
      </c>
      <c r="Q50" s="137"/>
      <c r="R50">
        <v>0</v>
      </c>
      <c r="S50">
        <v>0</v>
      </c>
      <c r="T50" s="212"/>
      <c r="U50">
        <v>4</v>
      </c>
      <c r="V50">
        <v>3</v>
      </c>
      <c r="W50">
        <v>1</v>
      </c>
      <c r="X50">
        <v>5</v>
      </c>
      <c r="Y50">
        <v>1</v>
      </c>
      <c r="Z50">
        <v>1</v>
      </c>
      <c r="AA50">
        <v>1</v>
      </c>
      <c r="AB50">
        <v>1</v>
      </c>
      <c r="AC50" s="211">
        <v>1</v>
      </c>
      <c r="AD50">
        <v>18</v>
      </c>
      <c r="AE50">
        <v>0</v>
      </c>
      <c r="AF50">
        <v>0</v>
      </c>
      <c r="AG50">
        <v>70</v>
      </c>
      <c r="AH50">
        <v>178</v>
      </c>
      <c r="AI50" s="214">
        <v>1</v>
      </c>
      <c r="AJ50">
        <v>0</v>
      </c>
      <c r="AK50">
        <v>1</v>
      </c>
      <c r="AL50">
        <v>5</v>
      </c>
      <c r="AM50">
        <v>25</v>
      </c>
      <c r="AN50">
        <v>1</v>
      </c>
      <c r="AO50"/>
      <c r="AP50">
        <v>1</v>
      </c>
    </row>
    <row r="51" spans="1:42" s="173" customFormat="1" x14ac:dyDescent="0.25">
      <c r="A51" s="163">
        <v>41</v>
      </c>
      <c r="B51" s="163" t="s">
        <v>344</v>
      </c>
      <c r="C51">
        <v>2</v>
      </c>
      <c r="D51">
        <v>5</v>
      </c>
      <c r="E51" s="137"/>
      <c r="F51">
        <v>0</v>
      </c>
      <c r="G51">
        <v>0</v>
      </c>
      <c r="H51" s="137"/>
      <c r="I51">
        <v>5</v>
      </c>
      <c r="J51">
        <v>7</v>
      </c>
      <c r="K51" s="137"/>
      <c r="L51">
        <v>0</v>
      </c>
      <c r="M51">
        <v>1</v>
      </c>
      <c r="N51" s="137"/>
      <c r="O51">
        <v>1</v>
      </c>
      <c r="P51">
        <v>4</v>
      </c>
      <c r="Q51" s="137"/>
      <c r="R51">
        <v>0</v>
      </c>
      <c r="S51">
        <v>0</v>
      </c>
      <c r="T51" s="212"/>
      <c r="U51">
        <v>5</v>
      </c>
      <c r="V51">
        <v>4</v>
      </c>
      <c r="W51">
        <v>1</v>
      </c>
      <c r="X51">
        <v>4</v>
      </c>
      <c r="Y51">
        <v>3</v>
      </c>
      <c r="Z51">
        <v>3</v>
      </c>
      <c r="AA51">
        <v>4</v>
      </c>
      <c r="AB51">
        <v>1</v>
      </c>
      <c r="AC51" s="211">
        <v>2</v>
      </c>
      <c r="AD51">
        <v>21</v>
      </c>
      <c r="AE51">
        <v>0</v>
      </c>
      <c r="AF51">
        <v>1</v>
      </c>
      <c r="AG51">
        <v>72</v>
      </c>
      <c r="AH51">
        <v>171</v>
      </c>
      <c r="AI51" s="214">
        <v>1</v>
      </c>
      <c r="AJ51">
        <v>0</v>
      </c>
      <c r="AK51">
        <v>1</v>
      </c>
      <c r="AL51">
        <v>5</v>
      </c>
      <c r="AM51">
        <v>15</v>
      </c>
      <c r="AN51">
        <v>1</v>
      </c>
      <c r="AO51"/>
      <c r="AP51">
        <v>0</v>
      </c>
    </row>
    <row r="52" spans="1:42" ht="14.25" customHeight="1" x14ac:dyDescent="0.25">
      <c r="A52" s="96">
        <v>1</v>
      </c>
      <c r="B52" s="96" t="s">
        <v>335</v>
      </c>
      <c r="C52" s="97">
        <v>0</v>
      </c>
      <c r="D52" s="109">
        <v>0</v>
      </c>
      <c r="E52" s="137"/>
      <c r="F52" s="109">
        <v>0</v>
      </c>
      <c r="G52" s="110">
        <v>0</v>
      </c>
      <c r="H52" s="137"/>
      <c r="I52" s="110">
        <v>1</v>
      </c>
      <c r="J52" s="109">
        <v>2</v>
      </c>
      <c r="K52" s="137"/>
      <c r="L52" s="110">
        <v>0</v>
      </c>
      <c r="M52" s="110">
        <v>0</v>
      </c>
      <c r="N52" s="137"/>
      <c r="O52" s="110">
        <v>1</v>
      </c>
      <c r="P52" s="109">
        <v>3</v>
      </c>
      <c r="Q52" s="137"/>
      <c r="R52" s="98">
        <v>0</v>
      </c>
      <c r="S52" s="98">
        <v>0</v>
      </c>
      <c r="T52" s="137"/>
      <c r="U52" s="118">
        <v>1</v>
      </c>
      <c r="V52" s="97">
        <v>5</v>
      </c>
      <c r="W52" s="97">
        <v>2</v>
      </c>
      <c r="X52" s="97">
        <v>5</v>
      </c>
      <c r="Y52" s="98">
        <v>4</v>
      </c>
      <c r="Z52" s="98">
        <v>4</v>
      </c>
      <c r="AA52" s="98">
        <v>4</v>
      </c>
      <c r="AB52" s="98">
        <v>3</v>
      </c>
      <c r="AC52" s="98">
        <v>3</v>
      </c>
      <c r="AD52" s="118">
        <v>19</v>
      </c>
      <c r="AE52" s="97">
        <v>1</v>
      </c>
      <c r="AF52" s="97">
        <v>0</v>
      </c>
      <c r="AG52" s="97"/>
      <c r="AH52" s="97">
        <v>170</v>
      </c>
      <c r="AI52" s="97">
        <v>1</v>
      </c>
      <c r="AJ52" s="97">
        <v>0</v>
      </c>
      <c r="AK52" s="97">
        <v>20</v>
      </c>
      <c r="AL52" s="97"/>
      <c r="AM52" s="97">
        <v>25</v>
      </c>
      <c r="AN52" s="97">
        <v>0</v>
      </c>
      <c r="AO52" s="107"/>
      <c r="AP52" s="97">
        <v>0</v>
      </c>
    </row>
    <row r="53" spans="1:42" ht="14.25" customHeight="1" x14ac:dyDescent="0.25">
      <c r="A53" s="96">
        <v>2</v>
      </c>
      <c r="B53" s="96" t="s">
        <v>335</v>
      </c>
      <c r="C53" s="97">
        <v>0</v>
      </c>
      <c r="D53" s="109">
        <v>0</v>
      </c>
      <c r="E53" s="137"/>
      <c r="F53" s="109">
        <v>0</v>
      </c>
      <c r="G53" s="110">
        <v>0</v>
      </c>
      <c r="H53" s="137"/>
      <c r="I53" s="110">
        <v>6</v>
      </c>
      <c r="J53" s="109">
        <v>5</v>
      </c>
      <c r="K53" s="137"/>
      <c r="L53" s="110">
        <v>1</v>
      </c>
      <c r="M53" s="110">
        <v>2</v>
      </c>
      <c r="N53" s="137"/>
      <c r="O53" s="110">
        <v>1</v>
      </c>
      <c r="P53" s="109">
        <v>4</v>
      </c>
      <c r="Q53" s="137"/>
      <c r="R53" s="98">
        <v>1</v>
      </c>
      <c r="S53" s="98">
        <v>0</v>
      </c>
      <c r="T53" s="137"/>
      <c r="U53" s="118">
        <v>3</v>
      </c>
      <c r="V53" s="97">
        <v>3</v>
      </c>
      <c r="W53" s="97">
        <v>1</v>
      </c>
      <c r="X53" s="97">
        <v>5</v>
      </c>
      <c r="Y53" s="98">
        <v>4</v>
      </c>
      <c r="Z53" s="98">
        <v>4</v>
      </c>
      <c r="AA53" s="98">
        <v>4</v>
      </c>
      <c r="AB53" s="98">
        <v>1</v>
      </c>
      <c r="AC53" s="98"/>
      <c r="AD53" s="118"/>
      <c r="AE53" s="97">
        <v>1</v>
      </c>
      <c r="AF53" s="97"/>
      <c r="AG53" s="97"/>
      <c r="AH53" s="97">
        <v>172</v>
      </c>
      <c r="AI53" s="97">
        <v>1</v>
      </c>
      <c r="AJ53" s="97">
        <v>0</v>
      </c>
      <c r="AK53" s="97"/>
      <c r="AL53" s="97">
        <v>3</v>
      </c>
      <c r="AM53" s="97">
        <v>20</v>
      </c>
      <c r="AN53" s="97">
        <v>1</v>
      </c>
      <c r="AO53" s="107"/>
      <c r="AP53" s="97">
        <v>0</v>
      </c>
    </row>
    <row r="54" spans="1:42" ht="14.25" customHeight="1" x14ac:dyDescent="0.25">
      <c r="A54" s="96">
        <v>3</v>
      </c>
      <c r="B54" s="96" t="s">
        <v>335</v>
      </c>
      <c r="C54" s="97">
        <v>0</v>
      </c>
      <c r="D54" s="109">
        <v>0</v>
      </c>
      <c r="E54" s="137"/>
      <c r="F54" s="109">
        <v>0</v>
      </c>
      <c r="G54" s="110">
        <v>0</v>
      </c>
      <c r="H54" s="137"/>
      <c r="I54" s="110">
        <v>0</v>
      </c>
      <c r="J54" s="109">
        <v>0</v>
      </c>
      <c r="K54" s="137"/>
      <c r="L54" s="110">
        <v>0</v>
      </c>
      <c r="M54" s="110">
        <v>0</v>
      </c>
      <c r="N54" s="137"/>
      <c r="O54" s="110">
        <v>2</v>
      </c>
      <c r="P54" s="109">
        <v>1.5</v>
      </c>
      <c r="Q54" s="137"/>
      <c r="R54" s="98">
        <v>0</v>
      </c>
      <c r="S54" s="98">
        <v>0</v>
      </c>
      <c r="T54" s="137"/>
      <c r="U54" s="118">
        <v>1</v>
      </c>
      <c r="V54" s="97">
        <v>3</v>
      </c>
      <c r="W54" s="97">
        <v>1</v>
      </c>
      <c r="X54" s="97">
        <v>5</v>
      </c>
      <c r="Y54" s="98">
        <v>5</v>
      </c>
      <c r="Z54" s="98">
        <v>5</v>
      </c>
      <c r="AA54" s="98">
        <v>2</v>
      </c>
      <c r="AB54" s="98">
        <v>4</v>
      </c>
      <c r="AC54" s="98">
        <v>5</v>
      </c>
      <c r="AD54" s="118">
        <v>20</v>
      </c>
      <c r="AE54" s="97">
        <v>1</v>
      </c>
      <c r="AF54" s="97">
        <v>3</v>
      </c>
      <c r="AG54" s="97">
        <v>57</v>
      </c>
      <c r="AH54" s="97">
        <v>167</v>
      </c>
      <c r="AI54" s="97">
        <v>2</v>
      </c>
      <c r="AJ54" s="97">
        <v>1</v>
      </c>
      <c r="AK54" s="97">
        <v>9</v>
      </c>
      <c r="AL54" s="97">
        <v>10</v>
      </c>
      <c r="AM54" s="97">
        <v>30</v>
      </c>
      <c r="AN54" s="97">
        <v>0</v>
      </c>
      <c r="AO54" s="107"/>
      <c r="AP54" s="97">
        <v>0</v>
      </c>
    </row>
    <row r="55" spans="1:42" ht="14.25" customHeight="1" x14ac:dyDescent="0.25">
      <c r="A55" s="96">
        <v>4</v>
      </c>
      <c r="B55" s="96" t="s">
        <v>335</v>
      </c>
      <c r="C55" s="97">
        <v>0</v>
      </c>
      <c r="D55" s="109">
        <v>0</v>
      </c>
      <c r="E55" s="137"/>
      <c r="F55" s="109">
        <v>0</v>
      </c>
      <c r="G55" s="110">
        <v>0</v>
      </c>
      <c r="H55" s="137"/>
      <c r="I55" s="110">
        <v>0</v>
      </c>
      <c r="J55" s="109">
        <v>0</v>
      </c>
      <c r="K55" s="137"/>
      <c r="L55" s="110">
        <v>0</v>
      </c>
      <c r="M55" s="110">
        <v>0</v>
      </c>
      <c r="N55" s="137"/>
      <c r="O55" s="110">
        <v>0</v>
      </c>
      <c r="P55" s="109">
        <v>0</v>
      </c>
      <c r="Q55" s="137"/>
      <c r="R55" s="98">
        <v>0</v>
      </c>
      <c r="S55" s="98">
        <v>0</v>
      </c>
      <c r="T55" s="137"/>
      <c r="U55" s="118">
        <v>1</v>
      </c>
      <c r="V55" s="97">
        <v>5</v>
      </c>
      <c r="W55" s="97">
        <v>4</v>
      </c>
      <c r="X55" s="97">
        <v>4</v>
      </c>
      <c r="Y55" s="98">
        <v>5</v>
      </c>
      <c r="Z55" s="98">
        <v>5</v>
      </c>
      <c r="AA55" s="98">
        <v>5</v>
      </c>
      <c r="AB55" s="98">
        <v>5</v>
      </c>
      <c r="AC55" s="98">
        <v>1</v>
      </c>
      <c r="AD55" s="118">
        <v>24</v>
      </c>
      <c r="AE55" s="97">
        <v>1</v>
      </c>
      <c r="AF55" s="97">
        <v>0</v>
      </c>
      <c r="AG55" s="97"/>
      <c r="AH55" s="97">
        <v>177</v>
      </c>
      <c r="AI55" s="97">
        <v>1</v>
      </c>
      <c r="AJ55" s="97">
        <v>0</v>
      </c>
      <c r="AK55" s="97"/>
      <c r="AL55" s="97">
        <v>1</v>
      </c>
      <c r="AM55" s="97">
        <v>15</v>
      </c>
      <c r="AN55" s="97">
        <v>0</v>
      </c>
      <c r="AO55" s="107"/>
      <c r="AP55" s="97">
        <v>0</v>
      </c>
    </row>
    <row r="56" spans="1:42" ht="14.25" customHeight="1" x14ac:dyDescent="0.25">
      <c r="A56" s="96">
        <v>5</v>
      </c>
      <c r="B56" s="96" t="s">
        <v>335</v>
      </c>
      <c r="C56" s="97">
        <v>0</v>
      </c>
      <c r="D56" s="109">
        <v>0</v>
      </c>
      <c r="E56" s="137"/>
      <c r="F56" s="109">
        <v>0</v>
      </c>
      <c r="G56" s="110">
        <v>0</v>
      </c>
      <c r="H56" s="137"/>
      <c r="I56" s="110">
        <v>0</v>
      </c>
      <c r="J56" s="109">
        <v>0</v>
      </c>
      <c r="K56" s="137"/>
      <c r="L56" s="110">
        <v>0</v>
      </c>
      <c r="M56" s="110">
        <v>0</v>
      </c>
      <c r="N56" s="137"/>
      <c r="O56" s="110">
        <v>1</v>
      </c>
      <c r="P56" s="109">
        <v>2</v>
      </c>
      <c r="Q56" s="137"/>
      <c r="R56" s="98">
        <v>0</v>
      </c>
      <c r="S56" s="98">
        <v>0</v>
      </c>
      <c r="T56" s="137"/>
      <c r="U56" s="118">
        <v>1</v>
      </c>
      <c r="V56" s="97">
        <v>1</v>
      </c>
      <c r="W56" s="97">
        <v>1</v>
      </c>
      <c r="X56" s="97">
        <v>4</v>
      </c>
      <c r="Y56" s="98">
        <v>4</v>
      </c>
      <c r="Z56" s="98">
        <v>4</v>
      </c>
      <c r="AA56" s="98">
        <v>4</v>
      </c>
      <c r="AB56" s="98">
        <v>5</v>
      </c>
      <c r="AC56" s="98">
        <v>1</v>
      </c>
      <c r="AD56" s="118"/>
      <c r="AE56" s="97">
        <v>1</v>
      </c>
      <c r="AF56" s="97">
        <v>1</v>
      </c>
      <c r="AG56" s="97"/>
      <c r="AH56" s="97"/>
      <c r="AI56" s="97">
        <v>2</v>
      </c>
      <c r="AJ56" s="97">
        <v>1</v>
      </c>
      <c r="AK56" s="97">
        <v>1</v>
      </c>
      <c r="AL56" s="97"/>
      <c r="AM56" s="97"/>
      <c r="AN56" s="97">
        <v>1</v>
      </c>
      <c r="AO56" s="107"/>
      <c r="AP56" s="97">
        <v>0</v>
      </c>
    </row>
    <row r="57" spans="1:42" ht="14.25" customHeight="1" x14ac:dyDescent="0.25">
      <c r="A57" s="96">
        <v>6</v>
      </c>
      <c r="B57" s="96" t="s">
        <v>335</v>
      </c>
      <c r="C57" s="97">
        <v>0</v>
      </c>
      <c r="D57" s="109">
        <v>0</v>
      </c>
      <c r="E57" s="137"/>
      <c r="F57" s="109">
        <v>0</v>
      </c>
      <c r="G57" s="110">
        <v>0</v>
      </c>
      <c r="H57" s="137"/>
      <c r="I57" s="110">
        <v>0</v>
      </c>
      <c r="J57" s="109">
        <v>0</v>
      </c>
      <c r="K57" s="137"/>
      <c r="L57" s="110">
        <v>0</v>
      </c>
      <c r="M57" s="110">
        <v>0</v>
      </c>
      <c r="N57" s="137"/>
      <c r="O57" s="110">
        <v>0</v>
      </c>
      <c r="P57" s="109">
        <v>0</v>
      </c>
      <c r="Q57" s="137"/>
      <c r="R57" s="98">
        <v>0</v>
      </c>
      <c r="S57" s="98">
        <v>0</v>
      </c>
      <c r="T57" s="137"/>
      <c r="U57" s="118">
        <v>1</v>
      </c>
      <c r="V57" s="97">
        <v>1</v>
      </c>
      <c r="W57" s="97">
        <v>1</v>
      </c>
      <c r="X57" s="97">
        <v>2</v>
      </c>
      <c r="Y57" s="98">
        <v>4</v>
      </c>
      <c r="Z57" s="98">
        <v>4</v>
      </c>
      <c r="AA57" s="98">
        <v>4</v>
      </c>
      <c r="AB57" s="98">
        <v>5</v>
      </c>
      <c r="AC57" s="98">
        <v>1</v>
      </c>
      <c r="AD57" s="118">
        <v>20</v>
      </c>
      <c r="AE57" s="97">
        <v>1</v>
      </c>
      <c r="AF57" s="97">
        <v>1</v>
      </c>
      <c r="AG57" s="97">
        <v>60</v>
      </c>
      <c r="AH57" s="97">
        <v>169</v>
      </c>
      <c r="AI57" s="97">
        <v>1</v>
      </c>
      <c r="AJ57" s="97">
        <v>0</v>
      </c>
      <c r="AK57" s="97">
        <v>1</v>
      </c>
      <c r="AL57" s="97">
        <v>3</v>
      </c>
      <c r="AM57" s="97">
        <v>11</v>
      </c>
      <c r="AN57" s="97">
        <v>1</v>
      </c>
      <c r="AO57" s="107"/>
      <c r="AP57" s="97">
        <v>0</v>
      </c>
    </row>
    <row r="58" spans="1:42" ht="14.25" customHeight="1" x14ac:dyDescent="0.25">
      <c r="A58" s="96">
        <v>7</v>
      </c>
      <c r="B58" s="96" t="s">
        <v>335</v>
      </c>
      <c r="C58" s="97">
        <v>0</v>
      </c>
      <c r="D58" s="109">
        <v>0</v>
      </c>
      <c r="E58" s="137"/>
      <c r="F58" s="109">
        <v>0</v>
      </c>
      <c r="G58" s="110">
        <v>0</v>
      </c>
      <c r="H58" s="137"/>
      <c r="I58" s="110">
        <v>0</v>
      </c>
      <c r="J58" s="109">
        <v>0</v>
      </c>
      <c r="K58" s="137"/>
      <c r="L58" s="110">
        <v>0</v>
      </c>
      <c r="M58" s="110">
        <v>0</v>
      </c>
      <c r="N58" s="137"/>
      <c r="O58" s="110">
        <v>0</v>
      </c>
      <c r="P58" s="109">
        <v>0</v>
      </c>
      <c r="Q58" s="137"/>
      <c r="R58" s="98">
        <v>0</v>
      </c>
      <c r="S58" s="98">
        <v>0</v>
      </c>
      <c r="T58" s="137"/>
      <c r="U58" s="118">
        <v>1</v>
      </c>
      <c r="V58" s="97">
        <v>1</v>
      </c>
      <c r="W58" s="97">
        <v>1</v>
      </c>
      <c r="X58" s="97">
        <v>1</v>
      </c>
      <c r="Y58" s="98">
        <v>1</v>
      </c>
      <c r="Z58" s="98">
        <v>1</v>
      </c>
      <c r="AA58" s="98">
        <v>1</v>
      </c>
      <c r="AB58" s="98">
        <v>1</v>
      </c>
      <c r="AC58" s="98">
        <v>1</v>
      </c>
      <c r="AD58" s="118">
        <v>24</v>
      </c>
      <c r="AE58" s="97">
        <v>0</v>
      </c>
      <c r="AF58" s="97">
        <v>6</v>
      </c>
      <c r="AG58" s="97">
        <v>90</v>
      </c>
      <c r="AH58" s="97">
        <v>188</v>
      </c>
      <c r="AI58" s="97">
        <v>1</v>
      </c>
      <c r="AJ58" s="97">
        <v>1</v>
      </c>
      <c r="AK58" s="97">
        <v>1</v>
      </c>
      <c r="AL58" s="97"/>
      <c r="AM58" s="97">
        <v>20</v>
      </c>
      <c r="AN58" s="97">
        <v>0</v>
      </c>
      <c r="AO58" s="107"/>
      <c r="AP58" s="97">
        <v>0</v>
      </c>
    </row>
    <row r="59" spans="1:42" ht="14.25" customHeight="1" x14ac:dyDescent="0.25">
      <c r="A59" s="96">
        <v>8</v>
      </c>
      <c r="B59" s="96" t="s">
        <v>335</v>
      </c>
      <c r="C59" s="97">
        <v>0</v>
      </c>
      <c r="D59" s="109">
        <v>0</v>
      </c>
      <c r="E59" s="137"/>
      <c r="F59" s="109">
        <v>0</v>
      </c>
      <c r="G59" s="110">
        <v>0</v>
      </c>
      <c r="H59" s="137"/>
      <c r="I59" s="110">
        <v>0</v>
      </c>
      <c r="J59" s="109">
        <v>3</v>
      </c>
      <c r="K59" s="137"/>
      <c r="L59" s="110">
        <v>1</v>
      </c>
      <c r="M59" s="110">
        <v>4</v>
      </c>
      <c r="N59" s="137"/>
      <c r="O59" s="110">
        <v>1</v>
      </c>
      <c r="P59" s="109">
        <v>5</v>
      </c>
      <c r="Q59" s="137"/>
      <c r="R59" s="98">
        <v>0</v>
      </c>
      <c r="S59" s="98">
        <v>0</v>
      </c>
      <c r="T59" s="137"/>
      <c r="U59" s="118">
        <v>2</v>
      </c>
      <c r="V59" s="97">
        <v>5</v>
      </c>
      <c r="W59" s="97">
        <v>3</v>
      </c>
      <c r="X59" s="97">
        <v>5</v>
      </c>
      <c r="Y59" s="98">
        <v>1</v>
      </c>
      <c r="Z59" s="98">
        <v>1</v>
      </c>
      <c r="AA59" s="98">
        <v>3</v>
      </c>
      <c r="AB59" s="98">
        <v>1</v>
      </c>
      <c r="AC59" s="98">
        <v>1</v>
      </c>
      <c r="AD59" s="118">
        <v>22</v>
      </c>
      <c r="AE59" s="97">
        <v>0</v>
      </c>
      <c r="AF59" s="97">
        <v>2</v>
      </c>
      <c r="AG59" s="97">
        <v>95</v>
      </c>
      <c r="AH59" s="97">
        <v>195</v>
      </c>
      <c r="AI59" s="97">
        <v>2</v>
      </c>
      <c r="AJ59" s="97">
        <v>0</v>
      </c>
      <c r="AK59" s="97">
        <v>1</v>
      </c>
      <c r="AL59" s="97">
        <v>20</v>
      </c>
      <c r="AM59" s="97">
        <v>30</v>
      </c>
      <c r="AN59" s="97">
        <v>1</v>
      </c>
      <c r="AO59" s="107"/>
      <c r="AP59" s="97">
        <v>1</v>
      </c>
    </row>
    <row r="60" spans="1:42" ht="14.25" customHeight="1" x14ac:dyDescent="0.25">
      <c r="A60" s="96">
        <v>9</v>
      </c>
      <c r="B60" s="96" t="s">
        <v>335</v>
      </c>
      <c r="C60" s="97">
        <v>0</v>
      </c>
      <c r="D60" s="109">
        <v>0</v>
      </c>
      <c r="E60" s="137"/>
      <c r="F60" s="109">
        <v>0</v>
      </c>
      <c r="G60" s="110">
        <v>0</v>
      </c>
      <c r="H60" s="137"/>
      <c r="I60" s="110">
        <v>0</v>
      </c>
      <c r="J60" s="109">
        <v>0</v>
      </c>
      <c r="K60" s="137"/>
      <c r="L60" s="110">
        <v>1</v>
      </c>
      <c r="M60" s="110">
        <v>5</v>
      </c>
      <c r="N60" s="137"/>
      <c r="O60" s="110">
        <v>1</v>
      </c>
      <c r="P60" s="109">
        <v>5</v>
      </c>
      <c r="Q60" s="137"/>
      <c r="R60" s="98">
        <v>0</v>
      </c>
      <c r="S60" s="98">
        <v>0</v>
      </c>
      <c r="T60" s="137"/>
      <c r="U60" s="118">
        <v>4</v>
      </c>
      <c r="V60" s="97">
        <v>3</v>
      </c>
      <c r="W60" s="97">
        <v>1</v>
      </c>
      <c r="X60" s="97">
        <v>4</v>
      </c>
      <c r="Y60" s="98">
        <v>1</v>
      </c>
      <c r="Z60" s="98">
        <v>1</v>
      </c>
      <c r="AA60" s="98">
        <v>1</v>
      </c>
      <c r="AB60" s="98">
        <v>1</v>
      </c>
      <c r="AC60" s="98">
        <v>3</v>
      </c>
      <c r="AD60" s="118">
        <v>21</v>
      </c>
      <c r="AE60" s="97">
        <v>0</v>
      </c>
      <c r="AF60" s="97">
        <v>0</v>
      </c>
      <c r="AG60" s="97">
        <v>98</v>
      </c>
      <c r="AH60" s="97">
        <v>175</v>
      </c>
      <c r="AI60" s="97">
        <v>1</v>
      </c>
      <c r="AJ60" s="97">
        <v>1</v>
      </c>
      <c r="AK60" s="97">
        <v>1</v>
      </c>
      <c r="AL60" s="97">
        <v>15</v>
      </c>
      <c r="AM60" s="97">
        <v>47</v>
      </c>
      <c r="AN60" s="97">
        <v>1</v>
      </c>
      <c r="AO60" s="107"/>
      <c r="AP60" s="97">
        <v>1</v>
      </c>
    </row>
    <row r="61" spans="1:42" ht="14.25" customHeight="1" x14ac:dyDescent="0.25">
      <c r="A61" s="96">
        <v>10</v>
      </c>
      <c r="B61" s="96" t="s">
        <v>335</v>
      </c>
      <c r="C61" s="97">
        <v>2</v>
      </c>
      <c r="D61" s="109">
        <v>4</v>
      </c>
      <c r="E61" s="137"/>
      <c r="F61" s="109">
        <v>0</v>
      </c>
      <c r="G61" s="110">
        <v>0</v>
      </c>
      <c r="H61" s="137"/>
      <c r="I61" s="110">
        <v>0</v>
      </c>
      <c r="J61" s="109">
        <v>0</v>
      </c>
      <c r="K61" s="137"/>
      <c r="L61" s="110">
        <v>0</v>
      </c>
      <c r="M61" s="110">
        <v>0</v>
      </c>
      <c r="N61" s="137"/>
      <c r="O61" s="110">
        <v>1</v>
      </c>
      <c r="P61" s="109">
        <v>2.5</v>
      </c>
      <c r="Q61" s="137"/>
      <c r="R61" s="98">
        <v>0</v>
      </c>
      <c r="S61" s="98">
        <v>0</v>
      </c>
      <c r="T61" s="137"/>
      <c r="U61" s="118">
        <v>5</v>
      </c>
      <c r="V61" s="97">
        <v>1</v>
      </c>
      <c r="W61" s="97">
        <v>1</v>
      </c>
      <c r="X61" s="97">
        <v>5</v>
      </c>
      <c r="Y61" s="98">
        <v>2</v>
      </c>
      <c r="Z61" s="98">
        <v>2</v>
      </c>
      <c r="AA61" s="98">
        <v>2</v>
      </c>
      <c r="AB61" s="98">
        <v>2</v>
      </c>
      <c r="AC61" s="98">
        <v>1</v>
      </c>
      <c r="AD61" s="118">
        <v>34</v>
      </c>
      <c r="AE61" s="97">
        <v>0</v>
      </c>
      <c r="AF61" s="97">
        <v>7</v>
      </c>
      <c r="AG61" s="97">
        <v>90</v>
      </c>
      <c r="AH61" s="97">
        <v>187</v>
      </c>
      <c r="AI61" s="97">
        <v>2</v>
      </c>
      <c r="AJ61" s="97">
        <v>1</v>
      </c>
      <c r="AK61" s="97">
        <v>1</v>
      </c>
      <c r="AL61" s="97">
        <v>7</v>
      </c>
      <c r="AM61" s="97">
        <v>30</v>
      </c>
      <c r="AN61" s="97">
        <v>1</v>
      </c>
      <c r="AO61" s="107"/>
      <c r="AP61" s="97">
        <v>1</v>
      </c>
    </row>
    <row r="62" spans="1:42" ht="14.25" customHeight="1" x14ac:dyDescent="0.25">
      <c r="A62" s="96">
        <v>11</v>
      </c>
      <c r="B62" s="96" t="s">
        <v>335</v>
      </c>
      <c r="C62" s="97">
        <v>4</v>
      </c>
      <c r="D62" s="109">
        <v>0</v>
      </c>
      <c r="E62" s="137"/>
      <c r="F62" s="109">
        <v>0</v>
      </c>
      <c r="G62" s="110">
        <v>0</v>
      </c>
      <c r="H62" s="137"/>
      <c r="I62" s="110">
        <v>3</v>
      </c>
      <c r="J62" s="109">
        <v>0</v>
      </c>
      <c r="K62" s="137"/>
      <c r="L62" s="110">
        <v>0</v>
      </c>
      <c r="M62" s="110">
        <v>0</v>
      </c>
      <c r="N62" s="137"/>
      <c r="O62" s="110">
        <v>0</v>
      </c>
      <c r="P62" s="109">
        <v>0</v>
      </c>
      <c r="Q62" s="137"/>
      <c r="R62" s="98">
        <v>0</v>
      </c>
      <c r="S62" s="98">
        <v>0</v>
      </c>
      <c r="T62" s="137"/>
      <c r="U62" s="118">
        <v>1</v>
      </c>
      <c r="V62" s="97">
        <v>3</v>
      </c>
      <c r="W62" s="97">
        <v>1</v>
      </c>
      <c r="X62" s="97">
        <v>1</v>
      </c>
      <c r="Y62" s="98">
        <v>1</v>
      </c>
      <c r="Z62" s="98">
        <v>1</v>
      </c>
      <c r="AA62" s="98">
        <v>3</v>
      </c>
      <c r="AB62" s="98">
        <v>3</v>
      </c>
      <c r="AC62" s="98">
        <v>3</v>
      </c>
      <c r="AD62" s="118">
        <v>27</v>
      </c>
      <c r="AE62" s="97"/>
      <c r="AF62" s="97">
        <v>4</v>
      </c>
      <c r="AG62" s="97">
        <v>75</v>
      </c>
      <c r="AH62" s="97">
        <v>180</v>
      </c>
      <c r="AI62" s="97">
        <v>1</v>
      </c>
      <c r="AJ62" s="97"/>
      <c r="AK62" s="97">
        <v>20</v>
      </c>
      <c r="AL62" s="97">
        <v>5</v>
      </c>
      <c r="AM62" s="97">
        <v>30</v>
      </c>
      <c r="AN62" s="97">
        <v>0</v>
      </c>
      <c r="AO62" s="107"/>
      <c r="AP62" s="97">
        <v>1</v>
      </c>
    </row>
    <row r="63" spans="1:42" ht="14.25" customHeight="1" x14ac:dyDescent="0.25">
      <c r="A63" s="96">
        <v>12</v>
      </c>
      <c r="B63" s="96" t="s">
        <v>335</v>
      </c>
      <c r="C63" s="97">
        <v>0</v>
      </c>
      <c r="D63" s="109">
        <v>0</v>
      </c>
      <c r="E63" s="137"/>
      <c r="F63" s="109">
        <v>0</v>
      </c>
      <c r="G63" s="110">
        <v>0</v>
      </c>
      <c r="H63" s="137"/>
      <c r="I63" s="110">
        <v>0</v>
      </c>
      <c r="J63" s="109">
        <v>0</v>
      </c>
      <c r="K63" s="137"/>
      <c r="L63" s="110">
        <v>0</v>
      </c>
      <c r="M63" s="110">
        <v>0</v>
      </c>
      <c r="N63" s="137"/>
      <c r="O63" s="110">
        <v>0</v>
      </c>
      <c r="P63" s="109">
        <v>0</v>
      </c>
      <c r="Q63" s="137"/>
      <c r="R63" s="98">
        <v>0</v>
      </c>
      <c r="S63" s="98">
        <v>0</v>
      </c>
      <c r="T63" s="137"/>
      <c r="U63" s="118">
        <v>3</v>
      </c>
      <c r="V63" s="97">
        <v>4</v>
      </c>
      <c r="W63" s="97">
        <v>1</v>
      </c>
      <c r="X63" s="97">
        <v>5</v>
      </c>
      <c r="Y63" s="98">
        <v>5</v>
      </c>
      <c r="Z63" s="98">
        <v>4</v>
      </c>
      <c r="AA63" s="98">
        <v>4</v>
      </c>
      <c r="AB63" s="98">
        <v>4</v>
      </c>
      <c r="AC63" s="98">
        <v>1</v>
      </c>
      <c r="AD63" s="118">
        <v>22</v>
      </c>
      <c r="AE63" s="97">
        <v>0</v>
      </c>
      <c r="AF63" s="97">
        <v>0</v>
      </c>
      <c r="AG63" s="97">
        <v>49</v>
      </c>
      <c r="AH63" s="97">
        <v>176</v>
      </c>
      <c r="AI63" s="97">
        <v>1</v>
      </c>
      <c r="AJ63" s="97">
        <v>0</v>
      </c>
      <c r="AK63" s="97">
        <v>1</v>
      </c>
      <c r="AL63" s="97">
        <v>1</v>
      </c>
      <c r="AM63" s="97">
        <v>18</v>
      </c>
      <c r="AN63" s="97">
        <v>1</v>
      </c>
      <c r="AO63" s="107"/>
      <c r="AP63" s="97">
        <v>1</v>
      </c>
    </row>
    <row r="64" spans="1:42" ht="14.25" customHeight="1" x14ac:dyDescent="0.25">
      <c r="A64" s="96">
        <v>13</v>
      </c>
      <c r="B64" s="96" t="s">
        <v>335</v>
      </c>
      <c r="C64" s="97">
        <v>1</v>
      </c>
      <c r="D64" s="109">
        <v>3</v>
      </c>
      <c r="E64" s="137"/>
      <c r="F64" s="109">
        <v>1</v>
      </c>
      <c r="G64" s="110">
        <v>5</v>
      </c>
      <c r="H64" s="137"/>
      <c r="I64" s="110">
        <v>0</v>
      </c>
      <c r="J64" s="109">
        <v>0</v>
      </c>
      <c r="K64" s="137"/>
      <c r="L64" s="110">
        <v>0</v>
      </c>
      <c r="M64" s="110">
        <v>0</v>
      </c>
      <c r="N64" s="137"/>
      <c r="O64" s="110">
        <v>1</v>
      </c>
      <c r="P64" s="110">
        <v>5</v>
      </c>
      <c r="Q64" s="137"/>
      <c r="R64" s="98"/>
      <c r="S64" s="98">
        <v>2</v>
      </c>
      <c r="T64" s="137"/>
      <c r="U64" s="118">
        <v>5</v>
      </c>
      <c r="V64" s="97">
        <v>5</v>
      </c>
      <c r="W64" s="97">
        <v>1</v>
      </c>
      <c r="X64" s="97">
        <v>5</v>
      </c>
      <c r="Y64" s="98">
        <v>5</v>
      </c>
      <c r="Z64" s="98">
        <v>2</v>
      </c>
      <c r="AA64" s="98">
        <v>2</v>
      </c>
      <c r="AB64" s="98">
        <v>5</v>
      </c>
      <c r="AC64" s="98">
        <v>1</v>
      </c>
      <c r="AD64" s="118">
        <v>19</v>
      </c>
      <c r="AE64" s="97">
        <v>1</v>
      </c>
      <c r="AF64" s="97">
        <v>0</v>
      </c>
      <c r="AG64" s="97"/>
      <c r="AH64" s="97"/>
      <c r="AI64" s="97">
        <v>1</v>
      </c>
      <c r="AJ64" s="97">
        <v>0</v>
      </c>
      <c r="AK64" s="97">
        <v>1</v>
      </c>
      <c r="AL64" s="97">
        <v>15</v>
      </c>
      <c r="AM64" s="97">
        <v>30</v>
      </c>
      <c r="AN64" s="97">
        <v>0</v>
      </c>
      <c r="AO64" s="107"/>
      <c r="AP64" s="97">
        <v>0</v>
      </c>
    </row>
    <row r="65" spans="1:42" ht="14.25" customHeight="1" x14ac:dyDescent="0.25">
      <c r="A65" s="96">
        <v>14</v>
      </c>
      <c r="B65" s="96" t="s">
        <v>335</v>
      </c>
      <c r="C65" s="97">
        <v>1</v>
      </c>
      <c r="D65" s="109">
        <v>5</v>
      </c>
      <c r="E65" s="137"/>
      <c r="F65" s="109">
        <v>1</v>
      </c>
      <c r="G65" s="110">
        <v>2</v>
      </c>
      <c r="H65" s="137"/>
      <c r="I65" s="110">
        <v>0</v>
      </c>
      <c r="J65" s="109">
        <v>0</v>
      </c>
      <c r="K65" s="137"/>
      <c r="L65" s="110">
        <v>0</v>
      </c>
      <c r="M65" s="110">
        <v>0</v>
      </c>
      <c r="N65" s="137"/>
      <c r="O65" s="110">
        <v>2</v>
      </c>
      <c r="P65" s="110">
        <v>3</v>
      </c>
      <c r="Q65" s="137"/>
      <c r="R65" s="98">
        <v>0</v>
      </c>
      <c r="S65" s="98">
        <v>0</v>
      </c>
      <c r="T65" s="137"/>
      <c r="U65" s="118">
        <v>2</v>
      </c>
      <c r="V65" s="97">
        <v>4</v>
      </c>
      <c r="W65" s="97">
        <v>1</v>
      </c>
      <c r="X65" s="97">
        <v>5</v>
      </c>
      <c r="Y65" s="98">
        <v>2</v>
      </c>
      <c r="Z65" s="98">
        <v>2</v>
      </c>
      <c r="AA65" s="98">
        <v>3</v>
      </c>
      <c r="AB65" s="98">
        <v>3</v>
      </c>
      <c r="AC65" s="98">
        <v>1</v>
      </c>
      <c r="AD65" s="118">
        <v>26</v>
      </c>
      <c r="AE65" s="97">
        <v>1</v>
      </c>
      <c r="AF65" s="97">
        <v>1</v>
      </c>
      <c r="AG65" s="97">
        <v>66</v>
      </c>
      <c r="AH65" s="97">
        <v>169</v>
      </c>
      <c r="AI65" s="97">
        <v>1</v>
      </c>
      <c r="AJ65" s="97">
        <v>0</v>
      </c>
      <c r="AK65" s="97">
        <v>20</v>
      </c>
      <c r="AL65" s="97">
        <v>4</v>
      </c>
      <c r="AM65" s="97">
        <v>30</v>
      </c>
      <c r="AN65" s="97">
        <v>1</v>
      </c>
      <c r="AO65" s="107"/>
      <c r="AP65" s="97">
        <v>1</v>
      </c>
    </row>
    <row r="66" spans="1:42" ht="14.25" customHeight="1" x14ac:dyDescent="0.25">
      <c r="A66" s="96">
        <v>15</v>
      </c>
      <c r="B66" s="96" t="s">
        <v>335</v>
      </c>
      <c r="C66" s="97">
        <v>1</v>
      </c>
      <c r="D66" s="109">
        <v>3</v>
      </c>
      <c r="E66" s="137"/>
      <c r="F66" s="109">
        <v>0</v>
      </c>
      <c r="G66" s="110">
        <v>0</v>
      </c>
      <c r="H66" s="137"/>
      <c r="I66" s="110">
        <v>0</v>
      </c>
      <c r="J66" s="109">
        <v>0</v>
      </c>
      <c r="K66" s="137"/>
      <c r="L66" s="110">
        <v>0</v>
      </c>
      <c r="M66" s="110">
        <v>0</v>
      </c>
      <c r="N66" s="137"/>
      <c r="O66" s="110">
        <v>1</v>
      </c>
      <c r="P66" s="110">
        <v>1</v>
      </c>
      <c r="Q66" s="137"/>
      <c r="R66" s="98">
        <v>0</v>
      </c>
      <c r="S66" s="98">
        <v>0</v>
      </c>
      <c r="T66" s="137"/>
      <c r="U66" s="118">
        <v>1</v>
      </c>
      <c r="V66" s="97">
        <v>3</v>
      </c>
      <c r="W66" s="97">
        <v>3</v>
      </c>
      <c r="X66" s="97">
        <v>4</v>
      </c>
      <c r="Y66" s="98">
        <v>3</v>
      </c>
      <c r="Z66" s="98">
        <v>3</v>
      </c>
      <c r="AA66" s="98">
        <v>3</v>
      </c>
      <c r="AB66" s="98">
        <v>3</v>
      </c>
      <c r="AC66" s="98">
        <v>4</v>
      </c>
      <c r="AD66" s="118">
        <v>22</v>
      </c>
      <c r="AE66" s="97">
        <v>0</v>
      </c>
      <c r="AF66" s="97">
        <v>0</v>
      </c>
      <c r="AG66" s="97">
        <v>80</v>
      </c>
      <c r="AH66" s="97">
        <v>191</v>
      </c>
      <c r="AI66" s="97">
        <v>2</v>
      </c>
      <c r="AJ66" s="97">
        <v>0</v>
      </c>
      <c r="AK66" s="97">
        <v>1</v>
      </c>
      <c r="AL66" s="97">
        <v>5</v>
      </c>
      <c r="AM66" s="97">
        <v>20</v>
      </c>
      <c r="AN66" s="97">
        <v>1</v>
      </c>
      <c r="AO66" s="107"/>
      <c r="AP66" s="97">
        <v>0</v>
      </c>
    </row>
    <row r="67" spans="1:42" ht="14.25" customHeight="1" x14ac:dyDescent="0.25">
      <c r="A67" s="96">
        <v>16</v>
      </c>
      <c r="B67" s="96" t="s">
        <v>335</v>
      </c>
      <c r="C67" s="97">
        <v>0</v>
      </c>
      <c r="D67" s="109">
        <v>0</v>
      </c>
      <c r="E67" s="137"/>
      <c r="F67" s="109">
        <v>0</v>
      </c>
      <c r="G67" s="110">
        <v>0</v>
      </c>
      <c r="H67" s="137"/>
      <c r="I67" s="110">
        <v>0</v>
      </c>
      <c r="J67" s="109">
        <v>0</v>
      </c>
      <c r="K67" s="137"/>
      <c r="L67" s="110">
        <v>1</v>
      </c>
      <c r="M67" s="110">
        <v>1</v>
      </c>
      <c r="N67" s="137"/>
      <c r="O67" s="110">
        <v>1</v>
      </c>
      <c r="P67" s="110">
        <v>1</v>
      </c>
      <c r="Q67" s="137"/>
      <c r="R67" s="98">
        <v>0</v>
      </c>
      <c r="S67" s="98">
        <v>0</v>
      </c>
      <c r="T67" s="137"/>
      <c r="U67" s="118">
        <v>1</v>
      </c>
      <c r="V67" s="97">
        <v>3</v>
      </c>
      <c r="W67" s="97">
        <v>5</v>
      </c>
      <c r="X67" s="97">
        <v>4</v>
      </c>
      <c r="Y67" s="98">
        <v>1</v>
      </c>
      <c r="Z67" s="98">
        <v>1</v>
      </c>
      <c r="AA67" s="98">
        <v>1</v>
      </c>
      <c r="AB67" s="98">
        <v>1</v>
      </c>
      <c r="AC67" s="98">
        <v>3</v>
      </c>
      <c r="AD67" s="118">
        <v>21</v>
      </c>
      <c r="AE67" s="97">
        <v>0</v>
      </c>
      <c r="AF67" s="97">
        <v>3</v>
      </c>
      <c r="AG67" s="97">
        <v>85</v>
      </c>
      <c r="AH67" s="97">
        <v>195</v>
      </c>
      <c r="AI67" s="97">
        <v>1</v>
      </c>
      <c r="AJ67" s="97">
        <v>1</v>
      </c>
      <c r="AK67" s="97">
        <v>9</v>
      </c>
      <c r="AL67" s="97">
        <v>90</v>
      </c>
      <c r="AM67" s="97">
        <v>60</v>
      </c>
      <c r="AN67" s="97">
        <v>0</v>
      </c>
      <c r="AO67" s="107"/>
      <c r="AP67" s="97">
        <v>0</v>
      </c>
    </row>
    <row r="68" spans="1:42" ht="14.25" customHeight="1" x14ac:dyDescent="0.25">
      <c r="A68" s="96">
        <v>17</v>
      </c>
      <c r="B68" s="96" t="s">
        <v>335</v>
      </c>
      <c r="C68" s="97">
        <v>0</v>
      </c>
      <c r="D68" s="109">
        <v>0</v>
      </c>
      <c r="E68" s="137"/>
      <c r="F68" s="109">
        <v>0</v>
      </c>
      <c r="G68" s="110">
        <v>0</v>
      </c>
      <c r="H68" s="137"/>
      <c r="I68" s="110">
        <v>0</v>
      </c>
      <c r="J68" s="109">
        <v>0</v>
      </c>
      <c r="K68" s="137"/>
      <c r="L68" s="110">
        <v>0</v>
      </c>
      <c r="M68" s="110">
        <v>0</v>
      </c>
      <c r="N68" s="137"/>
      <c r="O68" s="110">
        <v>1</v>
      </c>
      <c r="P68" s="110">
        <v>2</v>
      </c>
      <c r="Q68" s="137"/>
      <c r="R68" s="98">
        <v>0</v>
      </c>
      <c r="S68" s="98">
        <v>0</v>
      </c>
      <c r="T68" s="137"/>
      <c r="U68" s="118">
        <v>3</v>
      </c>
      <c r="V68" s="97">
        <v>4</v>
      </c>
      <c r="W68" s="97">
        <v>3</v>
      </c>
      <c r="X68" s="97">
        <v>5</v>
      </c>
      <c r="Y68" s="98">
        <v>3</v>
      </c>
      <c r="Z68" s="98">
        <v>3</v>
      </c>
      <c r="AA68" s="98">
        <v>3</v>
      </c>
      <c r="AB68" s="98">
        <v>4</v>
      </c>
      <c r="AC68" s="98">
        <v>2</v>
      </c>
      <c r="AD68" s="118">
        <v>21</v>
      </c>
      <c r="AE68" s="97">
        <v>1</v>
      </c>
      <c r="AF68" s="97">
        <v>0</v>
      </c>
      <c r="AG68" s="97"/>
      <c r="AH68" s="97">
        <v>170</v>
      </c>
      <c r="AI68" s="97">
        <v>1</v>
      </c>
      <c r="AJ68" s="97">
        <v>0</v>
      </c>
      <c r="AK68" s="97">
        <v>1</v>
      </c>
      <c r="AL68" s="97">
        <v>28</v>
      </c>
      <c r="AM68" s="97">
        <v>20</v>
      </c>
      <c r="AN68" s="97">
        <v>1</v>
      </c>
      <c r="AO68" s="107"/>
      <c r="AP68" s="97">
        <v>1</v>
      </c>
    </row>
    <row r="69" spans="1:42" ht="14.25" customHeight="1" x14ac:dyDescent="0.25">
      <c r="A69" s="96">
        <v>18</v>
      </c>
      <c r="B69" s="96" t="s">
        <v>335</v>
      </c>
      <c r="C69" s="97">
        <v>1</v>
      </c>
      <c r="D69" s="109">
        <v>5</v>
      </c>
      <c r="E69" s="137"/>
      <c r="F69" s="109">
        <v>0</v>
      </c>
      <c r="G69" s="110">
        <v>0</v>
      </c>
      <c r="H69" s="137"/>
      <c r="I69" s="109">
        <v>2</v>
      </c>
      <c r="J69" s="110">
        <v>5</v>
      </c>
      <c r="K69" s="137"/>
      <c r="L69" s="109">
        <v>2</v>
      </c>
      <c r="M69" s="110">
        <v>5</v>
      </c>
      <c r="N69" s="137"/>
      <c r="O69" s="109">
        <v>2</v>
      </c>
      <c r="P69" s="110">
        <v>5</v>
      </c>
      <c r="Q69" s="137"/>
      <c r="R69" s="98">
        <v>0</v>
      </c>
      <c r="S69" s="98">
        <v>1</v>
      </c>
      <c r="T69" s="137"/>
      <c r="U69" s="118">
        <v>1</v>
      </c>
      <c r="V69" s="97">
        <v>5</v>
      </c>
      <c r="W69" s="97">
        <v>3</v>
      </c>
      <c r="X69" s="97">
        <v>5</v>
      </c>
      <c r="Y69" s="98">
        <v>5</v>
      </c>
      <c r="Z69" s="98">
        <v>1</v>
      </c>
      <c r="AA69" s="98">
        <v>3</v>
      </c>
      <c r="AB69" s="98">
        <v>4</v>
      </c>
      <c r="AC69" s="98">
        <v>1</v>
      </c>
      <c r="AD69" s="118">
        <v>26</v>
      </c>
      <c r="AE69" s="97">
        <v>0</v>
      </c>
      <c r="AF69" s="97">
        <v>1</v>
      </c>
      <c r="AG69" s="97"/>
      <c r="AH69" s="97">
        <v>178</v>
      </c>
      <c r="AI69" s="97">
        <v>1</v>
      </c>
      <c r="AJ69" s="97">
        <v>0</v>
      </c>
      <c r="AK69" s="97">
        <v>1</v>
      </c>
      <c r="AL69" s="97">
        <v>5</v>
      </c>
      <c r="AM69" s="97">
        <v>20</v>
      </c>
      <c r="AN69" s="97">
        <v>1</v>
      </c>
      <c r="AO69" s="107"/>
      <c r="AP69" s="97">
        <v>0</v>
      </c>
    </row>
    <row r="70" spans="1:42" ht="14.25" customHeight="1" x14ac:dyDescent="0.25">
      <c r="A70" s="96">
        <v>19</v>
      </c>
      <c r="B70" s="96" t="s">
        <v>335</v>
      </c>
      <c r="C70" s="97">
        <v>0</v>
      </c>
      <c r="D70" s="109">
        <v>0</v>
      </c>
      <c r="E70" s="137"/>
      <c r="F70" s="109">
        <v>0</v>
      </c>
      <c r="G70" s="110">
        <v>0</v>
      </c>
      <c r="H70" s="137"/>
      <c r="I70" s="110">
        <v>0</v>
      </c>
      <c r="J70" s="110">
        <v>0</v>
      </c>
      <c r="K70" s="137"/>
      <c r="L70" s="110">
        <v>0</v>
      </c>
      <c r="M70" s="110">
        <v>0</v>
      </c>
      <c r="N70" s="137"/>
      <c r="O70" s="110">
        <v>3</v>
      </c>
      <c r="P70" s="109">
        <v>3</v>
      </c>
      <c r="Q70" s="137"/>
      <c r="R70" s="98">
        <v>1</v>
      </c>
      <c r="S70" s="98">
        <v>2</v>
      </c>
      <c r="T70" s="137"/>
      <c r="U70" s="118">
        <v>2</v>
      </c>
      <c r="V70" s="97">
        <v>5</v>
      </c>
      <c r="W70" s="97">
        <v>2</v>
      </c>
      <c r="X70" s="97">
        <v>3</v>
      </c>
      <c r="Y70" s="98">
        <v>4</v>
      </c>
      <c r="Z70" s="98">
        <v>5</v>
      </c>
      <c r="AA70" s="98">
        <v>2</v>
      </c>
      <c r="AB70" s="98">
        <v>1</v>
      </c>
      <c r="AC70" s="98">
        <v>2</v>
      </c>
      <c r="AD70" s="118"/>
      <c r="AE70" s="97"/>
      <c r="AF70" s="97"/>
      <c r="AG70" s="97">
        <v>95</v>
      </c>
      <c r="AH70" s="97">
        <v>174</v>
      </c>
      <c r="AI70" s="97">
        <v>1</v>
      </c>
      <c r="AJ70" s="97">
        <v>0</v>
      </c>
      <c r="AK70" s="97">
        <v>20</v>
      </c>
      <c r="AL70" s="97">
        <v>2</v>
      </c>
      <c r="AM70" s="97"/>
      <c r="AN70" s="97">
        <v>1</v>
      </c>
      <c r="AO70" s="107"/>
      <c r="AP70" s="97">
        <v>0</v>
      </c>
    </row>
    <row r="71" spans="1:42" ht="14.25" customHeight="1" x14ac:dyDescent="0.25">
      <c r="A71" s="96">
        <v>20</v>
      </c>
      <c r="B71" s="96" t="s">
        <v>335</v>
      </c>
      <c r="C71" s="97">
        <v>1</v>
      </c>
      <c r="D71" s="109">
        <v>4</v>
      </c>
      <c r="E71" s="137"/>
      <c r="F71" s="109">
        <v>1</v>
      </c>
      <c r="G71" s="110">
        <v>3</v>
      </c>
      <c r="H71" s="137"/>
      <c r="I71" s="110">
        <v>2</v>
      </c>
      <c r="J71" s="110">
        <v>2</v>
      </c>
      <c r="K71" s="137"/>
      <c r="L71" s="110">
        <v>0</v>
      </c>
      <c r="M71" s="110">
        <v>0</v>
      </c>
      <c r="N71" s="137"/>
      <c r="O71" s="110">
        <v>1</v>
      </c>
      <c r="P71" s="109">
        <v>1</v>
      </c>
      <c r="Q71" s="137"/>
      <c r="R71" s="98">
        <v>0</v>
      </c>
      <c r="S71" s="98">
        <v>0</v>
      </c>
      <c r="T71" s="137"/>
      <c r="U71" s="118">
        <v>1</v>
      </c>
      <c r="V71" s="97">
        <v>5</v>
      </c>
      <c r="W71" s="97">
        <v>1</v>
      </c>
      <c r="X71" s="97">
        <v>5</v>
      </c>
      <c r="Y71" s="98">
        <v>1</v>
      </c>
      <c r="Z71" s="98">
        <v>1</v>
      </c>
      <c r="AA71" s="98">
        <v>1</v>
      </c>
      <c r="AB71" s="98">
        <v>1</v>
      </c>
      <c r="AC71" s="98">
        <v>1</v>
      </c>
      <c r="AD71" s="118">
        <v>24</v>
      </c>
      <c r="AE71" s="97">
        <v>0</v>
      </c>
      <c r="AF71" s="97">
        <v>0</v>
      </c>
      <c r="AG71" s="97">
        <v>74</v>
      </c>
      <c r="AH71" s="97">
        <v>170</v>
      </c>
      <c r="AI71" s="97">
        <v>1</v>
      </c>
      <c r="AJ71" s="97">
        <v>0</v>
      </c>
      <c r="AK71" s="97">
        <v>1</v>
      </c>
      <c r="AL71" s="97">
        <v>3</v>
      </c>
      <c r="AM71" s="97">
        <v>15</v>
      </c>
      <c r="AN71" s="97">
        <v>1</v>
      </c>
      <c r="AO71" s="107"/>
      <c r="AP71" s="97">
        <v>0</v>
      </c>
    </row>
    <row r="72" spans="1:42" ht="14.25" customHeight="1" x14ac:dyDescent="0.25">
      <c r="A72" s="96">
        <v>21</v>
      </c>
      <c r="B72" s="96" t="s">
        <v>335</v>
      </c>
      <c r="C72" s="97">
        <v>0</v>
      </c>
      <c r="D72" s="109">
        <v>0</v>
      </c>
      <c r="E72" s="137"/>
      <c r="F72" s="109">
        <v>0</v>
      </c>
      <c r="G72" s="110">
        <v>0</v>
      </c>
      <c r="H72" s="137"/>
      <c r="I72" s="97">
        <v>0</v>
      </c>
      <c r="J72" s="110">
        <v>0</v>
      </c>
      <c r="K72" s="137"/>
      <c r="L72" s="97">
        <v>0</v>
      </c>
      <c r="M72" s="109">
        <v>0</v>
      </c>
      <c r="N72" s="137"/>
      <c r="O72" s="109">
        <v>0</v>
      </c>
      <c r="P72" s="110">
        <v>0</v>
      </c>
      <c r="Q72" s="137"/>
      <c r="R72" s="98">
        <v>1</v>
      </c>
      <c r="S72" s="98">
        <v>1</v>
      </c>
      <c r="T72" s="137"/>
      <c r="U72" s="118">
        <v>3</v>
      </c>
      <c r="V72" s="97">
        <v>3</v>
      </c>
      <c r="W72" s="97">
        <v>3</v>
      </c>
      <c r="X72" s="97">
        <v>5</v>
      </c>
      <c r="Y72" s="98">
        <v>5</v>
      </c>
      <c r="Z72" s="98">
        <v>4</v>
      </c>
      <c r="AA72" s="98">
        <v>4</v>
      </c>
      <c r="AB72" s="98">
        <v>4</v>
      </c>
      <c r="AC72" s="98">
        <v>3</v>
      </c>
      <c r="AD72" s="118">
        <v>20</v>
      </c>
      <c r="AE72" s="97">
        <v>1</v>
      </c>
      <c r="AF72" s="97">
        <v>0</v>
      </c>
      <c r="AG72" s="97">
        <v>45</v>
      </c>
      <c r="AH72" s="97">
        <v>153</v>
      </c>
      <c r="AI72" s="97"/>
      <c r="AJ72" s="97">
        <v>0</v>
      </c>
      <c r="AK72" s="97">
        <v>20</v>
      </c>
      <c r="AL72" s="97">
        <v>1</v>
      </c>
      <c r="AM72" s="97">
        <v>10</v>
      </c>
      <c r="AN72" s="97">
        <v>0</v>
      </c>
      <c r="AO72" s="107"/>
      <c r="AP72" s="97">
        <v>0</v>
      </c>
    </row>
    <row r="73" spans="1:42" ht="14.25" customHeight="1" x14ac:dyDescent="0.25">
      <c r="A73" s="96">
        <v>22</v>
      </c>
      <c r="B73" s="96" t="s">
        <v>335</v>
      </c>
      <c r="C73" s="97">
        <v>0</v>
      </c>
      <c r="D73" s="109">
        <v>0</v>
      </c>
      <c r="E73" s="137"/>
      <c r="F73" s="109">
        <v>2</v>
      </c>
      <c r="G73" s="110">
        <v>5</v>
      </c>
      <c r="H73" s="137"/>
      <c r="I73" s="110">
        <v>3</v>
      </c>
      <c r="J73" s="110">
        <v>5</v>
      </c>
      <c r="K73" s="137"/>
      <c r="L73" s="110">
        <v>0</v>
      </c>
      <c r="M73" s="110">
        <v>0</v>
      </c>
      <c r="N73" s="137"/>
      <c r="O73" s="110">
        <v>2</v>
      </c>
      <c r="P73" s="110">
        <v>5</v>
      </c>
      <c r="Q73" s="137"/>
      <c r="R73" s="98">
        <v>0</v>
      </c>
      <c r="S73" s="98">
        <v>0</v>
      </c>
      <c r="T73" s="137"/>
      <c r="U73" s="118">
        <v>2</v>
      </c>
      <c r="V73" s="97">
        <v>2</v>
      </c>
      <c r="W73" s="97">
        <v>3</v>
      </c>
      <c r="X73" s="97">
        <v>4</v>
      </c>
      <c r="Y73" s="98">
        <v>5</v>
      </c>
      <c r="Z73" s="98">
        <v>5</v>
      </c>
      <c r="AA73" s="98">
        <v>4</v>
      </c>
      <c r="AB73" s="98">
        <v>5</v>
      </c>
      <c r="AC73" s="98">
        <v>2</v>
      </c>
      <c r="AD73" s="118">
        <v>19</v>
      </c>
      <c r="AE73" s="97">
        <v>1</v>
      </c>
      <c r="AF73" s="97">
        <v>0</v>
      </c>
      <c r="AG73" s="97">
        <v>49</v>
      </c>
      <c r="AH73" s="97">
        <v>162</v>
      </c>
      <c r="AI73" s="97">
        <v>1</v>
      </c>
      <c r="AJ73" s="97">
        <v>0</v>
      </c>
      <c r="AK73" s="97">
        <v>20</v>
      </c>
      <c r="AL73" s="97">
        <v>2</v>
      </c>
      <c r="AM73" s="97">
        <v>20</v>
      </c>
      <c r="AN73" s="97">
        <v>0</v>
      </c>
      <c r="AO73" s="107"/>
      <c r="AP73" s="97">
        <v>0</v>
      </c>
    </row>
    <row r="74" spans="1:42" ht="14.25" customHeight="1" x14ac:dyDescent="0.25">
      <c r="A74" s="96">
        <v>23</v>
      </c>
      <c r="B74" s="96" t="s">
        <v>335</v>
      </c>
      <c r="C74" s="97">
        <v>0</v>
      </c>
      <c r="D74" s="109">
        <v>0</v>
      </c>
      <c r="E74" s="137"/>
      <c r="F74" s="97">
        <v>0</v>
      </c>
      <c r="G74" s="109">
        <v>0</v>
      </c>
      <c r="H74" s="137"/>
      <c r="I74" s="110">
        <v>1</v>
      </c>
      <c r="J74" s="110"/>
      <c r="K74" s="137"/>
      <c r="L74" s="97">
        <v>0</v>
      </c>
      <c r="M74" s="109">
        <v>0</v>
      </c>
      <c r="N74" s="137"/>
      <c r="O74" s="97">
        <v>0</v>
      </c>
      <c r="P74" s="109">
        <v>0</v>
      </c>
      <c r="Q74" s="137"/>
      <c r="R74" s="98">
        <v>0</v>
      </c>
      <c r="S74" s="110">
        <v>0</v>
      </c>
      <c r="T74" s="137"/>
      <c r="U74" s="118">
        <v>1</v>
      </c>
      <c r="V74" s="97">
        <v>5</v>
      </c>
      <c r="W74" s="97">
        <v>4</v>
      </c>
      <c r="X74" s="97">
        <v>3</v>
      </c>
      <c r="Y74" s="98"/>
      <c r="Z74" s="98">
        <v>1</v>
      </c>
      <c r="AA74" s="98">
        <v>1</v>
      </c>
      <c r="AB74" s="98">
        <v>1</v>
      </c>
      <c r="AC74" s="98">
        <v>3</v>
      </c>
      <c r="AD74" s="118">
        <v>25</v>
      </c>
      <c r="AE74" s="97">
        <v>1</v>
      </c>
      <c r="AF74" s="97">
        <v>0</v>
      </c>
      <c r="AG74" s="97">
        <v>75</v>
      </c>
      <c r="AH74" s="97"/>
      <c r="AI74" s="97">
        <v>3</v>
      </c>
      <c r="AJ74" s="97">
        <v>0</v>
      </c>
      <c r="AK74" s="97">
        <v>20</v>
      </c>
      <c r="AL74" s="97"/>
      <c r="AM74" s="97">
        <v>25</v>
      </c>
      <c r="AN74" s="97">
        <v>1</v>
      </c>
      <c r="AO74" s="107"/>
      <c r="AP74" s="97">
        <v>0</v>
      </c>
    </row>
    <row r="75" spans="1:42" ht="14.25" customHeight="1" x14ac:dyDescent="0.25">
      <c r="A75" s="96">
        <v>24</v>
      </c>
      <c r="B75" s="96" t="s">
        <v>335</v>
      </c>
      <c r="C75" s="97">
        <v>0</v>
      </c>
      <c r="D75" s="109">
        <v>0</v>
      </c>
      <c r="E75" s="137"/>
      <c r="F75" s="109">
        <v>0</v>
      </c>
      <c r="G75" s="110">
        <v>0</v>
      </c>
      <c r="H75" s="137"/>
      <c r="I75" s="110">
        <v>2</v>
      </c>
      <c r="J75" s="109">
        <v>5</v>
      </c>
      <c r="K75" s="137"/>
      <c r="L75" s="110">
        <v>0</v>
      </c>
      <c r="M75" s="110">
        <v>0</v>
      </c>
      <c r="N75" s="137"/>
      <c r="O75" s="110">
        <v>1</v>
      </c>
      <c r="P75" s="109">
        <v>3</v>
      </c>
      <c r="Q75" s="137"/>
      <c r="R75" s="98">
        <v>0</v>
      </c>
      <c r="S75" s="98">
        <v>0</v>
      </c>
      <c r="T75" s="137"/>
      <c r="U75" s="118">
        <v>4</v>
      </c>
      <c r="V75" s="97">
        <v>3</v>
      </c>
      <c r="W75" s="97">
        <v>1</v>
      </c>
      <c r="X75" s="97">
        <v>5</v>
      </c>
      <c r="Y75" s="98">
        <v>4</v>
      </c>
      <c r="Z75" s="98">
        <v>2</v>
      </c>
      <c r="AA75" s="98">
        <v>2</v>
      </c>
      <c r="AB75" s="98">
        <v>4</v>
      </c>
      <c r="AC75" s="98">
        <v>1</v>
      </c>
      <c r="AD75" s="118">
        <v>18</v>
      </c>
      <c r="AE75" s="97">
        <v>1</v>
      </c>
      <c r="AF75" s="97">
        <v>0</v>
      </c>
      <c r="AG75" s="97">
        <v>60</v>
      </c>
      <c r="AH75" s="97">
        <v>160</v>
      </c>
      <c r="AI75" s="97">
        <v>1</v>
      </c>
      <c r="AJ75" s="97">
        <v>0</v>
      </c>
      <c r="AK75" s="97">
        <v>10</v>
      </c>
      <c r="AL75" s="97">
        <v>22</v>
      </c>
      <c r="AM75" s="97">
        <v>34</v>
      </c>
      <c r="AN75" s="97">
        <v>0</v>
      </c>
      <c r="AO75" s="107"/>
      <c r="AP75" s="97">
        <v>1</v>
      </c>
    </row>
    <row r="76" spans="1:42" ht="14.25" customHeight="1" x14ac:dyDescent="0.25">
      <c r="A76" s="96">
        <v>25</v>
      </c>
      <c r="B76" s="96" t="s">
        <v>335</v>
      </c>
      <c r="C76" s="97">
        <v>2</v>
      </c>
      <c r="D76" s="109">
        <v>2</v>
      </c>
      <c r="E76" s="137"/>
      <c r="F76" s="109">
        <v>2</v>
      </c>
      <c r="G76" s="110">
        <v>2</v>
      </c>
      <c r="H76" s="137"/>
      <c r="I76" s="110">
        <v>0</v>
      </c>
      <c r="J76" s="109">
        <v>0</v>
      </c>
      <c r="K76" s="137"/>
      <c r="L76" s="110">
        <v>0</v>
      </c>
      <c r="M76" s="110">
        <v>0</v>
      </c>
      <c r="N76" s="137"/>
      <c r="O76" s="110">
        <v>2</v>
      </c>
      <c r="P76" s="109">
        <v>2</v>
      </c>
      <c r="Q76" s="137"/>
      <c r="R76" s="98">
        <v>0</v>
      </c>
      <c r="S76" s="98">
        <v>0</v>
      </c>
      <c r="T76" s="137"/>
      <c r="U76" s="118">
        <v>5</v>
      </c>
      <c r="V76" s="97">
        <v>5</v>
      </c>
      <c r="W76" s="97">
        <v>1</v>
      </c>
      <c r="X76" s="97">
        <v>5</v>
      </c>
      <c r="Y76" s="98">
        <v>5</v>
      </c>
      <c r="Z76" s="98">
        <v>5</v>
      </c>
      <c r="AA76" s="98">
        <v>5</v>
      </c>
      <c r="AB76" s="98">
        <v>5</v>
      </c>
      <c r="AC76" s="98">
        <v>1</v>
      </c>
      <c r="AD76" s="118">
        <v>28</v>
      </c>
      <c r="AE76" s="97">
        <v>1</v>
      </c>
      <c r="AF76" s="97">
        <v>0</v>
      </c>
      <c r="AG76" s="97">
        <v>70</v>
      </c>
      <c r="AH76" s="97">
        <v>160</v>
      </c>
      <c r="AI76" s="97">
        <v>2</v>
      </c>
      <c r="AJ76" s="97">
        <v>1</v>
      </c>
      <c r="AK76" s="97">
        <v>1</v>
      </c>
      <c r="AL76" s="97">
        <v>15</v>
      </c>
      <c r="AM76" s="97">
        <v>45</v>
      </c>
      <c r="AN76" s="97">
        <v>1</v>
      </c>
      <c r="AO76" s="107"/>
      <c r="AP76" s="97">
        <v>0</v>
      </c>
    </row>
    <row r="77" spans="1:42" ht="14.25" customHeight="1" x14ac:dyDescent="0.25">
      <c r="A77" s="96">
        <v>26</v>
      </c>
      <c r="B77" s="96" t="s">
        <v>335</v>
      </c>
      <c r="C77" s="97">
        <v>0</v>
      </c>
      <c r="D77" s="109">
        <v>0</v>
      </c>
      <c r="E77" s="137"/>
      <c r="F77" s="109">
        <v>1</v>
      </c>
      <c r="G77" s="110">
        <v>2</v>
      </c>
      <c r="H77" s="137"/>
      <c r="I77" s="110">
        <v>1</v>
      </c>
      <c r="J77" s="109">
        <v>1</v>
      </c>
      <c r="K77" s="137"/>
      <c r="L77" s="110">
        <v>1</v>
      </c>
      <c r="M77" s="110">
        <v>1</v>
      </c>
      <c r="N77" s="137"/>
      <c r="O77" s="110">
        <v>1</v>
      </c>
      <c r="P77" s="110">
        <v>2</v>
      </c>
      <c r="Q77" s="137"/>
      <c r="R77" s="98">
        <v>0</v>
      </c>
      <c r="S77" s="98">
        <v>0</v>
      </c>
      <c r="T77" s="137"/>
      <c r="U77" s="118">
        <v>1</v>
      </c>
      <c r="V77" s="97">
        <v>1</v>
      </c>
      <c r="W77" s="97">
        <v>3</v>
      </c>
      <c r="X77" s="97">
        <v>4</v>
      </c>
      <c r="Y77" s="98">
        <v>4</v>
      </c>
      <c r="Z77" s="98">
        <v>3</v>
      </c>
      <c r="AA77" s="98">
        <v>3</v>
      </c>
      <c r="AB77" s="98">
        <v>3</v>
      </c>
      <c r="AC77" s="98">
        <v>3</v>
      </c>
      <c r="AD77" s="118">
        <v>21</v>
      </c>
      <c r="AE77" s="97">
        <v>1</v>
      </c>
      <c r="AF77" s="97">
        <v>0</v>
      </c>
      <c r="AG77" s="97"/>
      <c r="AH77" s="97">
        <v>166</v>
      </c>
      <c r="AI77" s="97">
        <v>1</v>
      </c>
      <c r="AJ77" s="97">
        <v>0</v>
      </c>
      <c r="AK77" s="97">
        <v>9</v>
      </c>
      <c r="AL77" s="97">
        <v>14</v>
      </c>
      <c r="AM77" s="97">
        <v>40</v>
      </c>
      <c r="AN77" s="97">
        <v>1</v>
      </c>
      <c r="AO77" s="107"/>
      <c r="AP77" s="97">
        <v>0</v>
      </c>
    </row>
    <row r="78" spans="1:42" ht="14.25" customHeight="1" x14ac:dyDescent="0.25">
      <c r="A78" s="96">
        <v>27</v>
      </c>
      <c r="B78" s="96" t="s">
        <v>335</v>
      </c>
      <c r="C78" s="97">
        <v>0</v>
      </c>
      <c r="D78" s="109">
        <v>0</v>
      </c>
      <c r="E78" s="137"/>
      <c r="F78" s="109">
        <v>0</v>
      </c>
      <c r="G78" s="110">
        <v>0</v>
      </c>
      <c r="H78" s="137"/>
      <c r="I78" s="110"/>
      <c r="J78" s="110">
        <v>1</v>
      </c>
      <c r="K78" s="137"/>
      <c r="L78" s="110"/>
      <c r="M78" s="110">
        <v>1</v>
      </c>
      <c r="N78" s="137"/>
      <c r="O78" s="110"/>
      <c r="P78" s="110">
        <v>2</v>
      </c>
      <c r="Q78" s="137"/>
      <c r="R78" s="110"/>
      <c r="S78" s="98">
        <v>0</v>
      </c>
      <c r="T78" s="137"/>
      <c r="U78" s="118">
        <v>1</v>
      </c>
      <c r="V78" s="97">
        <v>4</v>
      </c>
      <c r="W78" s="97">
        <v>3</v>
      </c>
      <c r="X78" s="97">
        <v>5</v>
      </c>
      <c r="Y78" s="98">
        <v>3</v>
      </c>
      <c r="Z78" s="98">
        <v>2</v>
      </c>
      <c r="AA78" s="98">
        <v>2</v>
      </c>
      <c r="AB78" s="98">
        <v>2</v>
      </c>
      <c r="AC78" s="98">
        <v>3</v>
      </c>
      <c r="AD78" s="118">
        <v>25</v>
      </c>
      <c r="AE78" s="97">
        <v>1</v>
      </c>
      <c r="AF78" s="97">
        <v>2</v>
      </c>
      <c r="AG78" s="97">
        <v>74</v>
      </c>
      <c r="AH78" s="97">
        <v>174</v>
      </c>
      <c r="AI78" s="97">
        <v>1</v>
      </c>
      <c r="AJ78" s="97">
        <v>1</v>
      </c>
      <c r="AK78" s="97">
        <v>1</v>
      </c>
      <c r="AL78" s="97">
        <v>2.6</v>
      </c>
      <c r="AM78" s="97">
        <v>15</v>
      </c>
      <c r="AN78" s="97">
        <v>1</v>
      </c>
      <c r="AO78" s="107"/>
      <c r="AP78" s="97">
        <v>0</v>
      </c>
    </row>
    <row r="79" spans="1:42" ht="14.25" customHeight="1" x14ac:dyDescent="0.25">
      <c r="A79" s="96">
        <v>28</v>
      </c>
      <c r="B79" s="96" t="s">
        <v>335</v>
      </c>
      <c r="C79" s="97">
        <v>1</v>
      </c>
      <c r="D79" s="109">
        <v>4</v>
      </c>
      <c r="E79" s="137"/>
      <c r="F79" s="109">
        <v>1</v>
      </c>
      <c r="G79" s="110">
        <v>2</v>
      </c>
      <c r="H79" s="137"/>
      <c r="I79" s="110">
        <v>0</v>
      </c>
      <c r="J79" s="110">
        <v>0</v>
      </c>
      <c r="K79" s="137"/>
      <c r="L79" s="110">
        <v>0</v>
      </c>
      <c r="M79" s="110">
        <v>0</v>
      </c>
      <c r="N79" s="137"/>
      <c r="O79" s="110">
        <v>0</v>
      </c>
      <c r="P79" s="110">
        <v>0</v>
      </c>
      <c r="Q79" s="137"/>
      <c r="R79" s="98">
        <v>0</v>
      </c>
      <c r="S79" s="98">
        <v>0</v>
      </c>
      <c r="T79" s="137"/>
      <c r="U79" s="118">
        <v>1</v>
      </c>
      <c r="V79" s="97">
        <v>4</v>
      </c>
      <c r="W79" s="97">
        <v>1</v>
      </c>
      <c r="X79" s="97">
        <v>4</v>
      </c>
      <c r="Y79" s="98">
        <v>4</v>
      </c>
      <c r="Z79" s="98">
        <v>4</v>
      </c>
      <c r="AA79" s="98">
        <v>4</v>
      </c>
      <c r="AB79" s="98">
        <v>3</v>
      </c>
      <c r="AC79" s="98">
        <v>1</v>
      </c>
      <c r="AD79" s="118">
        <v>22</v>
      </c>
      <c r="AE79" s="97">
        <v>1</v>
      </c>
      <c r="AF79" s="97">
        <v>0</v>
      </c>
      <c r="AG79" s="97"/>
      <c r="AH79" s="97"/>
      <c r="AI79" s="97">
        <v>2</v>
      </c>
      <c r="AJ79" s="97">
        <v>1</v>
      </c>
      <c r="AK79" s="97"/>
      <c r="AL79" s="97"/>
      <c r="AM79" s="97">
        <v>40</v>
      </c>
      <c r="AN79" s="97">
        <v>0</v>
      </c>
      <c r="AO79" s="107"/>
      <c r="AP79" s="97">
        <v>1</v>
      </c>
    </row>
    <row r="80" spans="1:42" ht="14.25" customHeight="1" x14ac:dyDescent="0.25">
      <c r="A80" s="96">
        <v>29</v>
      </c>
      <c r="B80" s="96" t="s">
        <v>335</v>
      </c>
      <c r="C80" s="97">
        <v>2</v>
      </c>
      <c r="D80" s="109">
        <v>3</v>
      </c>
      <c r="E80" s="137"/>
      <c r="F80" s="109">
        <v>0</v>
      </c>
      <c r="G80" s="110">
        <v>0</v>
      </c>
      <c r="H80" s="137"/>
      <c r="I80" s="110">
        <v>0</v>
      </c>
      <c r="J80" s="110">
        <v>0</v>
      </c>
      <c r="K80" s="137"/>
      <c r="L80" s="110">
        <v>0</v>
      </c>
      <c r="M80" s="110">
        <v>0</v>
      </c>
      <c r="N80" s="137"/>
      <c r="O80" s="110">
        <v>1</v>
      </c>
      <c r="P80" s="109">
        <v>2</v>
      </c>
      <c r="Q80" s="137"/>
      <c r="R80" s="98">
        <v>0</v>
      </c>
      <c r="S80" s="98">
        <v>0</v>
      </c>
      <c r="T80" s="137"/>
      <c r="U80" s="118">
        <v>2</v>
      </c>
      <c r="V80" s="97">
        <v>4</v>
      </c>
      <c r="W80" s="97">
        <v>1</v>
      </c>
      <c r="X80" s="97">
        <v>3</v>
      </c>
      <c r="Y80" s="98">
        <v>4</v>
      </c>
      <c r="Z80" s="98">
        <v>4</v>
      </c>
      <c r="AA80" s="98">
        <v>4</v>
      </c>
      <c r="AB80" s="98">
        <v>2</v>
      </c>
      <c r="AC80" s="98">
        <v>3</v>
      </c>
      <c r="AD80" s="118">
        <v>24</v>
      </c>
      <c r="AE80" s="97">
        <v>0</v>
      </c>
      <c r="AF80" s="97">
        <v>3</v>
      </c>
      <c r="AG80" s="97">
        <v>90</v>
      </c>
      <c r="AH80" s="97">
        <v>190</v>
      </c>
      <c r="AI80" s="97">
        <v>2</v>
      </c>
      <c r="AJ80" s="97">
        <v>1</v>
      </c>
      <c r="AK80" s="97">
        <v>1</v>
      </c>
      <c r="AL80" s="97">
        <v>1</v>
      </c>
      <c r="AM80" s="97">
        <v>15</v>
      </c>
      <c r="AN80" s="97">
        <v>0</v>
      </c>
      <c r="AO80" s="107"/>
      <c r="AP80" s="97">
        <v>1</v>
      </c>
    </row>
    <row r="81" spans="1:42" ht="14.25" customHeight="1" x14ac:dyDescent="0.25">
      <c r="A81" s="96">
        <v>30</v>
      </c>
      <c r="B81" s="96" t="s">
        <v>335</v>
      </c>
      <c r="C81" s="97">
        <v>1</v>
      </c>
      <c r="D81" s="109">
        <v>4</v>
      </c>
      <c r="E81" s="137"/>
      <c r="F81" s="109">
        <v>0</v>
      </c>
      <c r="G81" s="110">
        <v>0</v>
      </c>
      <c r="H81" s="137"/>
      <c r="I81" s="110">
        <v>0</v>
      </c>
      <c r="J81" s="110">
        <v>0</v>
      </c>
      <c r="K81" s="137"/>
      <c r="L81" s="110">
        <v>1</v>
      </c>
      <c r="M81" s="110">
        <v>3</v>
      </c>
      <c r="N81" s="137"/>
      <c r="O81" s="110">
        <v>1</v>
      </c>
      <c r="P81" s="109">
        <v>2</v>
      </c>
      <c r="Q81" s="137"/>
      <c r="R81" s="98">
        <v>0</v>
      </c>
      <c r="S81" s="98">
        <v>0</v>
      </c>
      <c r="T81" s="137"/>
      <c r="U81" s="118">
        <v>4</v>
      </c>
      <c r="V81" s="97">
        <v>3</v>
      </c>
      <c r="W81" s="97">
        <v>3</v>
      </c>
      <c r="X81" s="97">
        <v>4</v>
      </c>
      <c r="Y81" s="98">
        <v>5</v>
      </c>
      <c r="Z81" s="98">
        <v>5</v>
      </c>
      <c r="AA81" s="98">
        <v>4</v>
      </c>
      <c r="AB81" s="98">
        <v>4</v>
      </c>
      <c r="AC81" s="98">
        <v>1</v>
      </c>
      <c r="AD81" s="118">
        <v>24</v>
      </c>
      <c r="AE81" s="97">
        <v>1</v>
      </c>
      <c r="AF81" s="97">
        <v>2</v>
      </c>
      <c r="AG81" s="97">
        <v>55</v>
      </c>
      <c r="AH81" s="97">
        <v>165</v>
      </c>
      <c r="AI81" s="97">
        <v>1</v>
      </c>
      <c r="AJ81" s="97">
        <v>1</v>
      </c>
      <c r="AK81" s="97">
        <v>9</v>
      </c>
      <c r="AL81" s="97"/>
      <c r="AM81" s="97">
        <v>10</v>
      </c>
      <c r="AN81" s="97">
        <v>0</v>
      </c>
      <c r="AO81" s="107"/>
      <c r="AP81" s="97">
        <v>0</v>
      </c>
    </row>
    <row r="82" spans="1:42" ht="14.25" customHeight="1" x14ac:dyDescent="0.25">
      <c r="A82" s="96">
        <v>31</v>
      </c>
      <c r="B82" s="96" t="s">
        <v>335</v>
      </c>
      <c r="C82" s="97">
        <v>1.5</v>
      </c>
      <c r="D82" s="109">
        <v>5</v>
      </c>
      <c r="E82" s="137"/>
      <c r="F82" s="109">
        <v>0</v>
      </c>
      <c r="G82" s="110">
        <v>0</v>
      </c>
      <c r="H82" s="137"/>
      <c r="I82" s="110">
        <v>2</v>
      </c>
      <c r="J82" s="110">
        <v>5</v>
      </c>
      <c r="K82" s="137"/>
      <c r="L82" s="110">
        <v>0</v>
      </c>
      <c r="M82" s="110">
        <v>0</v>
      </c>
      <c r="N82" s="137"/>
      <c r="O82" s="110">
        <v>0</v>
      </c>
      <c r="P82" s="109">
        <v>0</v>
      </c>
      <c r="Q82" s="137"/>
      <c r="R82" s="98">
        <v>0</v>
      </c>
      <c r="S82" s="98">
        <v>0</v>
      </c>
      <c r="T82" s="137"/>
      <c r="U82" s="118">
        <v>3</v>
      </c>
      <c r="V82" s="97">
        <v>3</v>
      </c>
      <c r="W82" s="97">
        <v>3</v>
      </c>
      <c r="X82" s="97">
        <v>4</v>
      </c>
      <c r="Y82" s="98">
        <v>4</v>
      </c>
      <c r="Z82" s="98">
        <v>4</v>
      </c>
      <c r="AA82" s="98">
        <v>4</v>
      </c>
      <c r="AB82" s="98">
        <v>5</v>
      </c>
      <c r="AC82" s="98">
        <v>5</v>
      </c>
      <c r="AD82" s="118">
        <v>24</v>
      </c>
      <c r="AE82" s="97">
        <v>0</v>
      </c>
      <c r="AF82" s="97"/>
      <c r="AG82" s="97"/>
      <c r="AH82" s="97">
        <v>185</v>
      </c>
      <c r="AI82" s="97">
        <v>1</v>
      </c>
      <c r="AJ82" s="97">
        <v>0</v>
      </c>
      <c r="AK82" s="97">
        <v>20</v>
      </c>
      <c r="AL82" s="97"/>
      <c r="AM82" s="97"/>
      <c r="AN82" s="97"/>
      <c r="AO82" s="107"/>
      <c r="AP82" s="97"/>
    </row>
    <row r="83" spans="1:42" ht="14.25" customHeight="1" x14ac:dyDescent="0.25">
      <c r="A83" s="96">
        <v>32</v>
      </c>
      <c r="B83" s="96" t="s">
        <v>335</v>
      </c>
      <c r="C83" s="97">
        <v>0</v>
      </c>
      <c r="D83" s="109">
        <v>0</v>
      </c>
      <c r="E83" s="137"/>
      <c r="F83" s="109">
        <v>2</v>
      </c>
      <c r="G83" s="110">
        <v>4</v>
      </c>
      <c r="H83" s="137"/>
      <c r="I83" s="110">
        <v>2</v>
      </c>
      <c r="J83" s="109">
        <v>4</v>
      </c>
      <c r="K83" s="137"/>
      <c r="L83" s="110">
        <v>1</v>
      </c>
      <c r="M83" s="110">
        <v>2</v>
      </c>
      <c r="N83" s="137"/>
      <c r="O83" s="110">
        <v>1</v>
      </c>
      <c r="P83" s="109">
        <v>2</v>
      </c>
      <c r="Q83" s="137"/>
      <c r="R83" s="98">
        <v>0</v>
      </c>
      <c r="S83" s="98">
        <v>0</v>
      </c>
      <c r="T83" s="137"/>
      <c r="U83" s="118">
        <v>2</v>
      </c>
      <c r="V83" s="97">
        <v>4</v>
      </c>
      <c r="W83" s="97">
        <v>4</v>
      </c>
      <c r="X83" s="97">
        <v>4</v>
      </c>
      <c r="Y83" s="98">
        <v>3</v>
      </c>
      <c r="Z83" s="98">
        <v>3</v>
      </c>
      <c r="AA83" s="98">
        <v>3</v>
      </c>
      <c r="AB83" s="98">
        <v>2</v>
      </c>
      <c r="AC83" s="98">
        <v>4</v>
      </c>
      <c r="AD83" s="118">
        <v>20</v>
      </c>
      <c r="AE83" s="97">
        <v>0</v>
      </c>
      <c r="AF83" s="97">
        <v>0</v>
      </c>
      <c r="AG83" s="97">
        <v>75</v>
      </c>
      <c r="AH83" s="97">
        <v>175</v>
      </c>
      <c r="AI83" s="97">
        <v>1</v>
      </c>
      <c r="AJ83" s="97">
        <v>0</v>
      </c>
      <c r="AK83" s="97">
        <v>15</v>
      </c>
      <c r="AL83" s="97">
        <v>8</v>
      </c>
      <c r="AM83" s="97">
        <v>25</v>
      </c>
      <c r="AN83" s="97">
        <v>1</v>
      </c>
      <c r="AO83" s="107"/>
      <c r="AP83" s="97">
        <v>0</v>
      </c>
    </row>
    <row r="84" spans="1:42" ht="14.25" customHeight="1" x14ac:dyDescent="0.25">
      <c r="A84" s="96">
        <v>33</v>
      </c>
      <c r="B84" s="96" t="s">
        <v>335</v>
      </c>
      <c r="C84" s="97">
        <v>3</v>
      </c>
      <c r="D84" s="109">
        <v>2</v>
      </c>
      <c r="E84" s="137"/>
      <c r="F84" s="109">
        <v>0</v>
      </c>
      <c r="G84" s="110">
        <v>0</v>
      </c>
      <c r="H84" s="137"/>
      <c r="I84" s="110">
        <v>0</v>
      </c>
      <c r="J84" s="109">
        <v>0</v>
      </c>
      <c r="K84" s="137"/>
      <c r="L84" s="110">
        <v>0</v>
      </c>
      <c r="M84" s="110">
        <v>0</v>
      </c>
      <c r="N84" s="137"/>
      <c r="O84" s="110">
        <v>0</v>
      </c>
      <c r="P84" s="109">
        <v>0</v>
      </c>
      <c r="Q84" s="137"/>
      <c r="R84" s="98">
        <v>0</v>
      </c>
      <c r="S84" s="98">
        <v>0</v>
      </c>
      <c r="T84" s="137"/>
      <c r="U84" s="118">
        <v>2</v>
      </c>
      <c r="V84" s="97">
        <v>1</v>
      </c>
      <c r="W84" s="97">
        <v>1</v>
      </c>
      <c r="X84" s="97">
        <v>4</v>
      </c>
      <c r="Y84" s="98">
        <v>5</v>
      </c>
      <c r="Z84" s="98">
        <v>5</v>
      </c>
      <c r="AA84" s="98">
        <v>5</v>
      </c>
      <c r="AB84" s="98">
        <v>5</v>
      </c>
      <c r="AC84" s="98">
        <v>1</v>
      </c>
      <c r="AD84" s="118">
        <v>26</v>
      </c>
      <c r="AE84" s="97">
        <v>1</v>
      </c>
      <c r="AF84" s="97">
        <v>7</v>
      </c>
      <c r="AG84" s="97">
        <v>64</v>
      </c>
      <c r="AH84" s="97">
        <v>172</v>
      </c>
      <c r="AI84" s="97">
        <v>2</v>
      </c>
      <c r="AJ84" s="97">
        <v>1</v>
      </c>
      <c r="AK84" s="97">
        <v>10</v>
      </c>
      <c r="AL84" s="97">
        <v>19</v>
      </c>
      <c r="AM84" s="97">
        <v>30</v>
      </c>
      <c r="AN84" s="97">
        <v>1</v>
      </c>
      <c r="AO84" s="107"/>
      <c r="AP84" s="97">
        <v>1</v>
      </c>
    </row>
    <row r="85" spans="1:42" s="173" customFormat="1" ht="14.25" customHeight="1" x14ac:dyDescent="0.25">
      <c r="A85" s="163">
        <v>1</v>
      </c>
      <c r="B85" s="163" t="s">
        <v>276</v>
      </c>
      <c r="C85" s="164">
        <v>1</v>
      </c>
      <c r="D85" s="164">
        <v>5</v>
      </c>
      <c r="E85" s="165"/>
      <c r="F85" s="164">
        <v>3</v>
      </c>
      <c r="G85" s="166">
        <v>5</v>
      </c>
      <c r="H85" s="165"/>
      <c r="I85" s="166">
        <v>4</v>
      </c>
      <c r="J85" s="164">
        <v>5</v>
      </c>
      <c r="K85" s="165"/>
      <c r="L85" s="166">
        <v>2</v>
      </c>
      <c r="M85" s="166">
        <v>5</v>
      </c>
      <c r="N85" s="165"/>
      <c r="O85" s="166">
        <v>2</v>
      </c>
      <c r="P85" s="164">
        <v>5</v>
      </c>
      <c r="Q85" s="165"/>
      <c r="R85" s="166">
        <v>1</v>
      </c>
      <c r="S85" s="166">
        <v>1</v>
      </c>
      <c r="T85" s="165"/>
      <c r="U85" s="167"/>
      <c r="V85" s="164">
        <v>5</v>
      </c>
      <c r="W85" s="164">
        <v>2</v>
      </c>
      <c r="X85" s="164">
        <v>5</v>
      </c>
      <c r="Y85" s="166">
        <v>3</v>
      </c>
      <c r="Z85" s="166">
        <v>3</v>
      </c>
      <c r="AA85" s="166">
        <v>1</v>
      </c>
      <c r="AB85" s="166">
        <v>3</v>
      </c>
      <c r="AC85" s="166">
        <v>2</v>
      </c>
      <c r="AD85" s="167">
        <v>27</v>
      </c>
      <c r="AE85" s="164">
        <v>0</v>
      </c>
      <c r="AF85" s="164">
        <v>1</v>
      </c>
      <c r="AG85" s="164">
        <v>105</v>
      </c>
      <c r="AH85" s="164">
        <v>178</v>
      </c>
      <c r="AI85" s="164">
        <v>2</v>
      </c>
      <c r="AJ85" s="164">
        <v>0</v>
      </c>
      <c r="AK85" s="164">
        <v>9</v>
      </c>
      <c r="AL85" s="164">
        <v>20</v>
      </c>
      <c r="AM85" s="164">
        <v>40</v>
      </c>
      <c r="AN85" s="164">
        <v>0</v>
      </c>
      <c r="AO85" s="172"/>
      <c r="AP85" s="164">
        <v>1</v>
      </c>
    </row>
    <row r="86" spans="1:42" s="173" customFormat="1" x14ac:dyDescent="0.25">
      <c r="A86" s="163">
        <v>2</v>
      </c>
      <c r="B86" s="163" t="s">
        <v>276</v>
      </c>
      <c r="C86" s="164">
        <v>1</v>
      </c>
      <c r="D86" s="164">
        <v>2</v>
      </c>
      <c r="E86" s="165"/>
      <c r="F86" s="164">
        <v>0</v>
      </c>
      <c r="G86" s="164">
        <v>0</v>
      </c>
      <c r="H86" s="165"/>
      <c r="I86" s="164">
        <v>0</v>
      </c>
      <c r="J86" s="164">
        <v>0</v>
      </c>
      <c r="K86" s="165"/>
      <c r="L86" s="164">
        <v>0</v>
      </c>
      <c r="M86" s="164">
        <v>0</v>
      </c>
      <c r="N86" s="165"/>
      <c r="O86" s="164">
        <v>1</v>
      </c>
      <c r="P86" s="164">
        <v>3</v>
      </c>
      <c r="Q86" s="165"/>
      <c r="R86" s="164">
        <v>0</v>
      </c>
      <c r="S86" s="164">
        <v>0</v>
      </c>
      <c r="T86" s="174"/>
      <c r="U86" s="167">
        <v>1</v>
      </c>
      <c r="V86" s="164">
        <v>4</v>
      </c>
      <c r="W86" s="164">
        <v>1</v>
      </c>
      <c r="X86" s="164">
        <v>4</v>
      </c>
      <c r="Y86" s="164">
        <v>2</v>
      </c>
      <c r="Z86" s="164">
        <v>1</v>
      </c>
      <c r="AA86" s="164">
        <v>3</v>
      </c>
      <c r="AB86" s="164">
        <v>1</v>
      </c>
      <c r="AC86" s="164">
        <v>3</v>
      </c>
      <c r="AD86" s="167">
        <v>21</v>
      </c>
      <c r="AE86" s="164">
        <v>0</v>
      </c>
      <c r="AF86" s="164">
        <v>0</v>
      </c>
      <c r="AG86" s="164">
        <v>64</v>
      </c>
      <c r="AH86" s="164">
        <v>170</v>
      </c>
      <c r="AI86" s="164">
        <v>2</v>
      </c>
      <c r="AJ86" s="164">
        <v>0</v>
      </c>
      <c r="AK86" s="164">
        <v>13</v>
      </c>
      <c r="AL86" s="164">
        <v>0.5</v>
      </c>
      <c r="AM86" s="164">
        <v>7</v>
      </c>
      <c r="AN86" s="164">
        <v>0</v>
      </c>
      <c r="AO86" s="172"/>
      <c r="AP86" s="164">
        <v>0</v>
      </c>
    </row>
    <row r="87" spans="1:42" s="173" customFormat="1" x14ac:dyDescent="0.25">
      <c r="A87" s="163">
        <v>3</v>
      </c>
      <c r="B87" s="163" t="s">
        <v>276</v>
      </c>
      <c r="C87" s="164">
        <v>0</v>
      </c>
      <c r="D87" s="164">
        <v>0</v>
      </c>
      <c r="E87" s="165"/>
      <c r="F87" s="164">
        <v>1</v>
      </c>
      <c r="G87" s="164">
        <v>2</v>
      </c>
      <c r="H87" s="165"/>
      <c r="I87" s="164">
        <v>1</v>
      </c>
      <c r="J87" s="164">
        <v>1</v>
      </c>
      <c r="K87" s="165"/>
      <c r="L87" s="164">
        <v>1</v>
      </c>
      <c r="M87" s="164">
        <v>1</v>
      </c>
      <c r="N87" s="165"/>
      <c r="O87" s="164">
        <v>0</v>
      </c>
      <c r="P87" s="164">
        <v>0</v>
      </c>
      <c r="Q87" s="165"/>
      <c r="R87" s="164">
        <v>0</v>
      </c>
      <c r="S87" s="164">
        <v>0</v>
      </c>
      <c r="T87" s="174"/>
      <c r="U87" s="167">
        <v>2</v>
      </c>
      <c r="V87" s="164">
        <v>3</v>
      </c>
      <c r="W87" s="164">
        <v>1</v>
      </c>
      <c r="X87" s="164">
        <v>3</v>
      </c>
      <c r="Y87" s="164">
        <v>4</v>
      </c>
      <c r="Z87" s="164">
        <v>3</v>
      </c>
      <c r="AA87" s="164">
        <v>4</v>
      </c>
      <c r="AB87" s="164">
        <v>2</v>
      </c>
      <c r="AC87" s="164">
        <v>2</v>
      </c>
      <c r="AD87" s="167">
        <v>27</v>
      </c>
      <c r="AE87" s="164">
        <v>0</v>
      </c>
      <c r="AF87" s="164">
        <v>1</v>
      </c>
      <c r="AG87" s="164">
        <v>87</v>
      </c>
      <c r="AH87" s="164">
        <v>185</v>
      </c>
      <c r="AI87" s="164">
        <v>1</v>
      </c>
      <c r="AJ87" s="164">
        <v>0</v>
      </c>
      <c r="AK87" s="164">
        <v>20</v>
      </c>
      <c r="AL87" s="164">
        <v>4.5</v>
      </c>
      <c r="AM87" s="164">
        <v>20</v>
      </c>
      <c r="AN87" s="164">
        <v>1</v>
      </c>
      <c r="AO87" s="172"/>
      <c r="AP87" s="164">
        <v>1</v>
      </c>
    </row>
    <row r="88" spans="1:42" s="173" customFormat="1" x14ac:dyDescent="0.25">
      <c r="A88" s="163">
        <v>4</v>
      </c>
      <c r="B88" s="163" t="s">
        <v>276</v>
      </c>
      <c r="C88" s="164">
        <v>0</v>
      </c>
      <c r="D88" s="164">
        <v>0</v>
      </c>
      <c r="E88" s="165"/>
      <c r="F88" s="164">
        <v>1</v>
      </c>
      <c r="G88" s="164">
        <v>2</v>
      </c>
      <c r="H88" s="165"/>
      <c r="I88" s="164">
        <v>1</v>
      </c>
      <c r="J88" s="164">
        <v>4</v>
      </c>
      <c r="K88" s="165"/>
      <c r="L88" s="164">
        <v>0</v>
      </c>
      <c r="M88" s="164">
        <v>0</v>
      </c>
      <c r="N88" s="165"/>
      <c r="O88" s="164">
        <v>1</v>
      </c>
      <c r="P88" s="164">
        <v>5</v>
      </c>
      <c r="Q88" s="165"/>
      <c r="R88" s="164">
        <v>0</v>
      </c>
      <c r="S88" s="164">
        <v>0</v>
      </c>
      <c r="T88" s="174"/>
      <c r="U88" s="167">
        <v>1</v>
      </c>
      <c r="V88" s="164">
        <v>4</v>
      </c>
      <c r="W88" s="164">
        <v>1</v>
      </c>
      <c r="X88" s="164">
        <v>4</v>
      </c>
      <c r="Y88" s="164">
        <v>2</v>
      </c>
      <c r="Z88" s="164">
        <v>3</v>
      </c>
      <c r="AA88" s="164">
        <v>4</v>
      </c>
      <c r="AB88" s="164">
        <v>4</v>
      </c>
      <c r="AC88" s="164">
        <v>1</v>
      </c>
      <c r="AD88" s="167">
        <v>20</v>
      </c>
      <c r="AE88" s="164">
        <v>0</v>
      </c>
      <c r="AF88" s="164">
        <v>1</v>
      </c>
      <c r="AG88" s="164">
        <v>74</v>
      </c>
      <c r="AH88" s="164">
        <v>183</v>
      </c>
      <c r="AI88" s="164">
        <v>1</v>
      </c>
      <c r="AJ88" s="164">
        <v>0</v>
      </c>
      <c r="AK88" s="164">
        <v>9</v>
      </c>
      <c r="AL88" s="164">
        <v>6</v>
      </c>
      <c r="AM88" s="164"/>
      <c r="AN88" s="164">
        <v>0</v>
      </c>
      <c r="AO88" s="172"/>
      <c r="AP88" s="164">
        <v>1</v>
      </c>
    </row>
    <row r="89" spans="1:42" s="173" customFormat="1" x14ac:dyDescent="0.25">
      <c r="A89" s="163">
        <v>5</v>
      </c>
      <c r="B89" s="163" t="s">
        <v>276</v>
      </c>
      <c r="C89" s="164">
        <v>1</v>
      </c>
      <c r="D89" s="164">
        <v>2</v>
      </c>
      <c r="E89" s="165"/>
      <c r="F89" s="164">
        <v>2</v>
      </c>
      <c r="G89" s="164">
        <v>4</v>
      </c>
      <c r="H89" s="165"/>
      <c r="I89" s="164">
        <v>2</v>
      </c>
      <c r="J89" s="164">
        <v>5</v>
      </c>
      <c r="K89" s="165"/>
      <c r="L89" s="164">
        <v>0</v>
      </c>
      <c r="M89" s="164">
        <v>0</v>
      </c>
      <c r="N89" s="165"/>
      <c r="O89" s="164">
        <v>1</v>
      </c>
      <c r="P89" s="164">
        <v>5</v>
      </c>
      <c r="Q89" s="165"/>
      <c r="R89" s="164"/>
      <c r="S89" s="164"/>
      <c r="T89" s="174"/>
      <c r="U89" s="167">
        <v>1</v>
      </c>
      <c r="V89" s="164">
        <v>5</v>
      </c>
      <c r="W89" s="164">
        <v>5</v>
      </c>
      <c r="X89" s="164">
        <v>4</v>
      </c>
      <c r="Y89" s="164">
        <v>1</v>
      </c>
      <c r="Z89" s="164">
        <v>1</v>
      </c>
      <c r="AA89" s="164">
        <v>1</v>
      </c>
      <c r="AB89" s="164">
        <v>1</v>
      </c>
      <c r="AC89" s="164">
        <v>5</v>
      </c>
      <c r="AD89" s="167">
        <v>20</v>
      </c>
      <c r="AE89" s="164">
        <v>0</v>
      </c>
      <c r="AF89" s="164">
        <v>0</v>
      </c>
      <c r="AG89" s="164">
        <v>70</v>
      </c>
      <c r="AH89" s="164">
        <v>184</v>
      </c>
      <c r="AI89" s="164">
        <v>1</v>
      </c>
      <c r="AJ89" s="164">
        <v>0</v>
      </c>
      <c r="AK89" s="164">
        <v>1</v>
      </c>
      <c r="AL89" s="164">
        <v>50</v>
      </c>
      <c r="AM89" s="164">
        <v>40</v>
      </c>
      <c r="AN89" s="164">
        <v>1</v>
      </c>
      <c r="AO89" s="172"/>
      <c r="AP89" s="164">
        <v>0</v>
      </c>
    </row>
    <row r="90" spans="1:42" s="173" customFormat="1" x14ac:dyDescent="0.25">
      <c r="A90" s="163">
        <v>6</v>
      </c>
      <c r="B90" s="163" t="s">
        <v>276</v>
      </c>
      <c r="C90" s="164">
        <v>2</v>
      </c>
      <c r="D90" s="164">
        <v>2</v>
      </c>
      <c r="E90" s="165"/>
      <c r="F90" s="164">
        <v>0</v>
      </c>
      <c r="G90" s="164">
        <v>0</v>
      </c>
      <c r="H90" s="165"/>
      <c r="I90" s="164">
        <v>3</v>
      </c>
      <c r="J90" s="164">
        <v>3</v>
      </c>
      <c r="K90" s="165"/>
      <c r="L90" s="164">
        <v>1</v>
      </c>
      <c r="M90" s="164">
        <v>3</v>
      </c>
      <c r="N90" s="165"/>
      <c r="O90" s="164">
        <v>5</v>
      </c>
      <c r="P90" s="164">
        <v>5</v>
      </c>
      <c r="Q90" s="165"/>
      <c r="R90" s="164">
        <v>0</v>
      </c>
      <c r="S90" s="164">
        <v>0</v>
      </c>
      <c r="T90" s="174"/>
      <c r="U90" s="167">
        <v>5</v>
      </c>
      <c r="V90" s="164">
        <v>2</v>
      </c>
      <c r="W90" s="164">
        <v>2</v>
      </c>
      <c r="X90" s="164">
        <v>4</v>
      </c>
      <c r="Y90" s="164">
        <v>4</v>
      </c>
      <c r="Z90" s="164">
        <v>3</v>
      </c>
      <c r="AA90" s="164">
        <v>3</v>
      </c>
      <c r="AB90" s="164">
        <v>4</v>
      </c>
      <c r="AC90" s="164">
        <v>2</v>
      </c>
      <c r="AD90" s="167">
        <v>23</v>
      </c>
      <c r="AE90" s="164">
        <v>0</v>
      </c>
      <c r="AF90" s="164">
        <v>3</v>
      </c>
      <c r="AG90" s="164">
        <v>92</v>
      </c>
      <c r="AH90" s="164">
        <v>182</v>
      </c>
      <c r="AI90" s="164">
        <v>1</v>
      </c>
      <c r="AJ90" s="164">
        <v>0</v>
      </c>
      <c r="AK90" s="164">
        <v>1</v>
      </c>
      <c r="AL90" s="164">
        <v>3</v>
      </c>
      <c r="AM90" s="164">
        <v>20</v>
      </c>
      <c r="AN90" s="164">
        <v>1</v>
      </c>
      <c r="AO90" s="172"/>
      <c r="AP90" s="164">
        <v>1</v>
      </c>
    </row>
    <row r="91" spans="1:42" s="173" customFormat="1" x14ac:dyDescent="0.25">
      <c r="A91" s="163">
        <v>7</v>
      </c>
      <c r="B91" s="163" t="s">
        <v>276</v>
      </c>
      <c r="C91" s="164">
        <v>1</v>
      </c>
      <c r="D91" s="164">
        <v>3</v>
      </c>
      <c r="E91" s="165"/>
      <c r="F91" s="164">
        <v>0</v>
      </c>
      <c r="G91" s="164">
        <v>0</v>
      </c>
      <c r="H91" s="165"/>
      <c r="I91" s="164">
        <v>1</v>
      </c>
      <c r="J91" s="164">
        <v>3</v>
      </c>
      <c r="K91" s="165"/>
      <c r="L91" s="164">
        <v>0</v>
      </c>
      <c r="M91" s="164">
        <v>0</v>
      </c>
      <c r="N91" s="165"/>
      <c r="O91" s="164">
        <v>1</v>
      </c>
      <c r="P91" s="164">
        <v>3</v>
      </c>
      <c r="Q91" s="165"/>
      <c r="R91" s="164">
        <v>0</v>
      </c>
      <c r="S91" s="164">
        <v>0</v>
      </c>
      <c r="T91" s="174"/>
      <c r="U91" s="167">
        <v>1</v>
      </c>
      <c r="V91" s="164">
        <v>4</v>
      </c>
      <c r="W91" s="164">
        <v>3</v>
      </c>
      <c r="X91" s="164">
        <v>2</v>
      </c>
      <c r="Y91" s="164">
        <v>2</v>
      </c>
      <c r="Z91" s="164">
        <v>3</v>
      </c>
      <c r="AA91" s="164">
        <v>2</v>
      </c>
      <c r="AB91" s="164">
        <v>2</v>
      </c>
      <c r="AC91" s="164">
        <v>2</v>
      </c>
      <c r="AD91" s="167">
        <v>30</v>
      </c>
      <c r="AE91" s="164">
        <v>0</v>
      </c>
      <c r="AF91" s="164">
        <v>10</v>
      </c>
      <c r="AG91" s="164">
        <v>89</v>
      </c>
      <c r="AH91" s="164">
        <v>186</v>
      </c>
      <c r="AI91" s="164">
        <v>2</v>
      </c>
      <c r="AJ91" s="164">
        <v>0</v>
      </c>
      <c r="AK91" s="164">
        <v>15</v>
      </c>
      <c r="AL91" s="164">
        <v>20</v>
      </c>
      <c r="AM91" s="164">
        <v>50</v>
      </c>
      <c r="AN91" s="164">
        <v>0</v>
      </c>
      <c r="AO91" s="172"/>
      <c r="AP91" s="164">
        <v>0</v>
      </c>
    </row>
    <row r="92" spans="1:42" s="173" customFormat="1" x14ac:dyDescent="0.25">
      <c r="A92" s="163">
        <v>8</v>
      </c>
      <c r="B92" s="163" t="s">
        <v>276</v>
      </c>
      <c r="C92" s="164">
        <v>1</v>
      </c>
      <c r="D92" s="164">
        <v>4.5</v>
      </c>
      <c r="E92" s="165"/>
      <c r="F92" s="164">
        <v>0</v>
      </c>
      <c r="G92" s="164">
        <v>0</v>
      </c>
      <c r="H92" s="165"/>
      <c r="I92" s="164">
        <v>1</v>
      </c>
      <c r="J92" s="164">
        <v>2</v>
      </c>
      <c r="K92" s="165"/>
      <c r="L92" s="164">
        <v>0</v>
      </c>
      <c r="M92" s="164">
        <v>2</v>
      </c>
      <c r="N92" s="165"/>
      <c r="O92" s="164">
        <v>1</v>
      </c>
      <c r="P92" s="164">
        <v>1</v>
      </c>
      <c r="Q92" s="165"/>
      <c r="R92" s="164">
        <v>0</v>
      </c>
      <c r="S92" s="164">
        <v>0</v>
      </c>
      <c r="T92" s="174"/>
      <c r="U92" s="167">
        <v>2</v>
      </c>
      <c r="V92" s="164">
        <v>5</v>
      </c>
      <c r="W92" s="164">
        <v>1</v>
      </c>
      <c r="X92" s="164">
        <v>4</v>
      </c>
      <c r="Y92" s="164">
        <v>3</v>
      </c>
      <c r="Z92" s="164">
        <v>2</v>
      </c>
      <c r="AA92" s="164">
        <v>3</v>
      </c>
      <c r="AB92" s="164">
        <v>2</v>
      </c>
      <c r="AC92" s="164">
        <v>1</v>
      </c>
      <c r="AD92" s="167">
        <v>22</v>
      </c>
      <c r="AE92" s="164">
        <v>1</v>
      </c>
      <c r="AF92" s="164">
        <v>1</v>
      </c>
      <c r="AG92" s="164">
        <v>75</v>
      </c>
      <c r="AH92" s="164">
        <v>155</v>
      </c>
      <c r="AI92" s="164">
        <v>1</v>
      </c>
      <c r="AJ92" s="164">
        <v>0</v>
      </c>
      <c r="AK92" s="164">
        <v>20</v>
      </c>
      <c r="AL92" s="164"/>
      <c r="AM92" s="164">
        <v>10</v>
      </c>
      <c r="AN92" s="164">
        <v>1</v>
      </c>
      <c r="AO92" s="172"/>
      <c r="AP92" s="164">
        <v>0</v>
      </c>
    </row>
    <row r="93" spans="1:42" s="173" customFormat="1" x14ac:dyDescent="0.25">
      <c r="A93" s="163">
        <v>9</v>
      </c>
      <c r="B93" s="163" t="s">
        <v>276</v>
      </c>
      <c r="C93" s="164">
        <v>1.5</v>
      </c>
      <c r="D93" s="164">
        <v>4.5</v>
      </c>
      <c r="E93" s="165"/>
      <c r="F93" s="164">
        <v>0</v>
      </c>
      <c r="G93" s="164">
        <v>0</v>
      </c>
      <c r="H93" s="165"/>
      <c r="I93" s="164">
        <v>0</v>
      </c>
      <c r="J93" s="164">
        <v>0</v>
      </c>
      <c r="K93" s="165"/>
      <c r="L93" s="164">
        <v>1</v>
      </c>
      <c r="M93" s="164">
        <v>2.5</v>
      </c>
      <c r="N93" s="165"/>
      <c r="O93" s="164">
        <v>1</v>
      </c>
      <c r="P93" s="164">
        <v>3</v>
      </c>
      <c r="Q93" s="165"/>
      <c r="R93" s="164">
        <v>0.5</v>
      </c>
      <c r="S93" s="164">
        <v>1.5</v>
      </c>
      <c r="T93" s="174"/>
      <c r="U93" s="167">
        <v>5</v>
      </c>
      <c r="V93" s="164">
        <v>5</v>
      </c>
      <c r="W93" s="164">
        <v>1</v>
      </c>
      <c r="X93" s="164">
        <v>3</v>
      </c>
      <c r="Y93" s="164">
        <v>1</v>
      </c>
      <c r="Z93" s="164">
        <v>1</v>
      </c>
      <c r="AA93" s="164">
        <v>1</v>
      </c>
      <c r="AB93" s="164">
        <v>1</v>
      </c>
      <c r="AC93" s="164">
        <v>3</v>
      </c>
      <c r="AD93" s="167">
        <v>20</v>
      </c>
      <c r="AE93" s="164"/>
      <c r="AF93" s="164">
        <v>2</v>
      </c>
      <c r="AG93" s="164">
        <v>69</v>
      </c>
      <c r="AH93" s="164">
        <v>174</v>
      </c>
      <c r="AI93" s="164">
        <v>1</v>
      </c>
      <c r="AJ93" s="164">
        <v>0</v>
      </c>
      <c r="AK93" s="164">
        <v>20</v>
      </c>
      <c r="AL93" s="164"/>
      <c r="AM93" s="164">
        <v>30</v>
      </c>
      <c r="AN93" s="164">
        <v>1</v>
      </c>
      <c r="AO93" s="172"/>
      <c r="AP93" s="164">
        <v>0</v>
      </c>
    </row>
    <row r="94" spans="1:42" s="173" customFormat="1" x14ac:dyDescent="0.25">
      <c r="A94" s="163">
        <v>10</v>
      </c>
      <c r="B94" s="163" t="s">
        <v>276</v>
      </c>
      <c r="C94" s="164">
        <v>0</v>
      </c>
      <c r="D94" s="164">
        <v>0</v>
      </c>
      <c r="E94" s="165"/>
      <c r="F94" s="164">
        <v>0</v>
      </c>
      <c r="G94" s="164">
        <v>0</v>
      </c>
      <c r="H94" s="165"/>
      <c r="I94" s="164">
        <v>1</v>
      </c>
      <c r="J94" s="164">
        <v>1</v>
      </c>
      <c r="K94" s="165"/>
      <c r="L94" s="164">
        <v>0</v>
      </c>
      <c r="M94" s="164">
        <v>0</v>
      </c>
      <c r="N94" s="165"/>
      <c r="O94" s="164">
        <v>1</v>
      </c>
      <c r="P94" s="164">
        <v>5</v>
      </c>
      <c r="Q94" s="165"/>
      <c r="R94" s="164">
        <v>0</v>
      </c>
      <c r="S94" s="164">
        <v>0</v>
      </c>
      <c r="T94" s="174"/>
      <c r="U94" s="167">
        <v>3</v>
      </c>
      <c r="V94" s="164">
        <v>2</v>
      </c>
      <c r="W94" s="164">
        <v>5</v>
      </c>
      <c r="X94" s="164">
        <v>4</v>
      </c>
      <c r="Y94" s="164">
        <v>3</v>
      </c>
      <c r="Z94" s="164">
        <v>3</v>
      </c>
      <c r="AA94" s="164">
        <v>3</v>
      </c>
      <c r="AB94" s="164">
        <v>4</v>
      </c>
      <c r="AC94" s="164">
        <v>1</v>
      </c>
      <c r="AD94" s="167">
        <v>19</v>
      </c>
      <c r="AE94" s="164">
        <v>1</v>
      </c>
      <c r="AF94" s="164">
        <v>2</v>
      </c>
      <c r="AG94" s="164"/>
      <c r="AH94" s="164">
        <v>172</v>
      </c>
      <c r="AI94" s="164">
        <v>1</v>
      </c>
      <c r="AJ94" s="164">
        <v>0</v>
      </c>
      <c r="AK94" s="164"/>
      <c r="AL94" s="164"/>
      <c r="AM94" s="164">
        <v>20</v>
      </c>
      <c r="AN94" s="164">
        <v>1</v>
      </c>
      <c r="AO94" s="172"/>
      <c r="AP94" s="164">
        <v>1</v>
      </c>
    </row>
    <row r="95" spans="1:42" s="173" customFormat="1" x14ac:dyDescent="0.25">
      <c r="A95" s="163">
        <v>11</v>
      </c>
      <c r="B95" s="163" t="s">
        <v>276</v>
      </c>
      <c r="C95" s="164">
        <v>0</v>
      </c>
      <c r="D95" s="164">
        <v>0</v>
      </c>
      <c r="E95" s="165"/>
      <c r="F95" s="164">
        <v>1</v>
      </c>
      <c r="G95" s="164">
        <v>2</v>
      </c>
      <c r="H95" s="165"/>
      <c r="I95" s="164">
        <v>0</v>
      </c>
      <c r="J95" s="164">
        <v>0</v>
      </c>
      <c r="K95" s="165"/>
      <c r="L95" s="164">
        <v>0</v>
      </c>
      <c r="M95" s="164">
        <v>0</v>
      </c>
      <c r="N95" s="165"/>
      <c r="O95" s="164">
        <v>1</v>
      </c>
      <c r="P95" s="164">
        <v>5</v>
      </c>
      <c r="Q95" s="165"/>
      <c r="R95" s="164">
        <v>0</v>
      </c>
      <c r="S95" s="164">
        <v>0</v>
      </c>
      <c r="T95" s="174"/>
      <c r="U95" s="167">
        <v>3</v>
      </c>
      <c r="V95" s="164">
        <v>4</v>
      </c>
      <c r="W95" s="164">
        <v>5</v>
      </c>
      <c r="X95" s="164">
        <v>1</v>
      </c>
      <c r="Y95" s="164">
        <v>3</v>
      </c>
      <c r="Z95" s="164">
        <v>3</v>
      </c>
      <c r="AA95" s="164">
        <v>3</v>
      </c>
      <c r="AB95" s="164">
        <v>3</v>
      </c>
      <c r="AC95" s="164">
        <v>4</v>
      </c>
      <c r="AD95" s="167">
        <v>22</v>
      </c>
      <c r="AE95" s="164">
        <v>1</v>
      </c>
      <c r="AF95" s="164">
        <v>1</v>
      </c>
      <c r="AG95" s="164"/>
      <c r="AH95" s="164">
        <v>181</v>
      </c>
      <c r="AI95" s="164">
        <v>1</v>
      </c>
      <c r="AJ95" s="164">
        <v>0</v>
      </c>
      <c r="AK95" s="164">
        <v>20</v>
      </c>
      <c r="AL95" s="164"/>
      <c r="AM95" s="164">
        <v>7</v>
      </c>
      <c r="AN95" s="164">
        <v>1</v>
      </c>
      <c r="AO95" s="172"/>
      <c r="AP95" s="164">
        <v>1</v>
      </c>
    </row>
    <row r="96" spans="1:42" s="173" customFormat="1" x14ac:dyDescent="0.25">
      <c r="A96" s="163">
        <v>12</v>
      </c>
      <c r="B96" s="163" t="s">
        <v>276</v>
      </c>
      <c r="C96" s="164">
        <v>1</v>
      </c>
      <c r="D96" s="164">
        <v>1</v>
      </c>
      <c r="E96" s="165"/>
      <c r="F96" s="164">
        <v>0</v>
      </c>
      <c r="G96" s="164">
        <v>0</v>
      </c>
      <c r="H96" s="165"/>
      <c r="I96" s="164">
        <v>0</v>
      </c>
      <c r="J96" s="164">
        <v>0</v>
      </c>
      <c r="K96" s="165"/>
      <c r="L96" s="164">
        <v>0</v>
      </c>
      <c r="M96" s="164">
        <v>1</v>
      </c>
      <c r="N96" s="165"/>
      <c r="O96" s="164">
        <v>0</v>
      </c>
      <c r="P96" s="164">
        <v>1</v>
      </c>
      <c r="Q96" s="165"/>
      <c r="R96" s="164">
        <v>0</v>
      </c>
      <c r="S96" s="164">
        <v>0</v>
      </c>
      <c r="T96" s="174"/>
      <c r="U96" s="167">
        <v>4</v>
      </c>
      <c r="V96" s="164">
        <v>2</v>
      </c>
      <c r="W96" s="164">
        <v>2</v>
      </c>
      <c r="X96" s="164">
        <v>5</v>
      </c>
      <c r="Y96" s="164">
        <v>1</v>
      </c>
      <c r="Z96" s="164">
        <v>1</v>
      </c>
      <c r="AA96" s="164">
        <v>1</v>
      </c>
      <c r="AB96" s="164">
        <v>1</v>
      </c>
      <c r="AC96" s="164">
        <v>1</v>
      </c>
      <c r="AD96" s="167">
        <v>25</v>
      </c>
      <c r="AE96" s="164">
        <v>1</v>
      </c>
      <c r="AF96" s="164">
        <v>2</v>
      </c>
      <c r="AG96" s="164">
        <v>75</v>
      </c>
      <c r="AH96" s="164">
        <v>168</v>
      </c>
      <c r="AI96" s="164">
        <v>1</v>
      </c>
      <c r="AJ96" s="164">
        <v>0</v>
      </c>
      <c r="AK96" s="164">
        <v>4</v>
      </c>
      <c r="AL96" s="164">
        <v>30</v>
      </c>
      <c r="AM96" s="164">
        <v>50</v>
      </c>
      <c r="AN96" s="164">
        <v>1</v>
      </c>
      <c r="AO96" s="172"/>
      <c r="AP96" s="164">
        <v>0</v>
      </c>
    </row>
    <row r="97" spans="1:42" s="173" customFormat="1" x14ac:dyDescent="0.25">
      <c r="A97" s="163">
        <v>13</v>
      </c>
      <c r="B97" s="163" t="s">
        <v>276</v>
      </c>
      <c r="C97" s="164">
        <v>0</v>
      </c>
      <c r="D97" s="164">
        <v>0</v>
      </c>
      <c r="E97" s="165"/>
      <c r="F97" s="164">
        <v>0</v>
      </c>
      <c r="G97" s="164">
        <v>0</v>
      </c>
      <c r="H97" s="165"/>
      <c r="I97" s="164">
        <v>2</v>
      </c>
      <c r="J97" s="164">
        <v>2</v>
      </c>
      <c r="K97" s="165"/>
      <c r="L97" s="164">
        <v>1</v>
      </c>
      <c r="M97" s="164">
        <v>2</v>
      </c>
      <c r="N97" s="165"/>
      <c r="O97" s="164">
        <v>0</v>
      </c>
      <c r="P97" s="164">
        <v>0</v>
      </c>
      <c r="Q97" s="165"/>
      <c r="R97" s="164">
        <v>0</v>
      </c>
      <c r="S97" s="164">
        <v>0</v>
      </c>
      <c r="T97" s="174"/>
      <c r="U97" s="167">
        <v>2</v>
      </c>
      <c r="V97" s="164">
        <v>4</v>
      </c>
      <c r="W97" s="164">
        <v>4</v>
      </c>
      <c r="X97" s="164">
        <v>3</v>
      </c>
      <c r="Y97" s="164">
        <v>2</v>
      </c>
      <c r="Z97" s="164">
        <v>2</v>
      </c>
      <c r="AA97" s="164">
        <v>2</v>
      </c>
      <c r="AB97" s="164">
        <v>2</v>
      </c>
      <c r="AC97" s="164">
        <v>1</v>
      </c>
      <c r="AD97" s="167">
        <v>18</v>
      </c>
      <c r="AE97" s="164">
        <v>0</v>
      </c>
      <c r="AF97" s="164">
        <v>0</v>
      </c>
      <c r="AG97" s="164">
        <v>76</v>
      </c>
      <c r="AH97" s="164">
        <v>179</v>
      </c>
      <c r="AI97" s="164">
        <v>1</v>
      </c>
      <c r="AJ97" s="164">
        <v>0</v>
      </c>
      <c r="AK97" s="164">
        <v>7</v>
      </c>
      <c r="AL97" s="164">
        <v>0.7</v>
      </c>
      <c r="AM97" s="164">
        <v>15</v>
      </c>
      <c r="AN97" s="164">
        <v>0</v>
      </c>
      <c r="AO97" s="172"/>
      <c r="AP97" s="164">
        <v>0</v>
      </c>
    </row>
    <row r="98" spans="1:42" s="173" customFormat="1" x14ac:dyDescent="0.25">
      <c r="A98" s="163">
        <v>14</v>
      </c>
      <c r="B98" s="163" t="s">
        <v>276</v>
      </c>
      <c r="C98" s="164">
        <v>2.5</v>
      </c>
      <c r="D98" s="164">
        <v>5</v>
      </c>
      <c r="E98" s="165"/>
      <c r="F98" s="164">
        <v>0</v>
      </c>
      <c r="G98" s="164">
        <v>0</v>
      </c>
      <c r="H98" s="165"/>
      <c r="I98" s="164">
        <v>1</v>
      </c>
      <c r="J98" s="164">
        <v>5</v>
      </c>
      <c r="K98" s="165"/>
      <c r="L98" s="164">
        <v>1</v>
      </c>
      <c r="M98" s="164">
        <v>2</v>
      </c>
      <c r="N98" s="165"/>
      <c r="O98" s="164">
        <v>0</v>
      </c>
      <c r="P98" s="164">
        <v>0</v>
      </c>
      <c r="Q98" s="165"/>
      <c r="R98" s="164">
        <v>0</v>
      </c>
      <c r="S98" s="164">
        <v>0</v>
      </c>
      <c r="T98" s="174"/>
      <c r="U98" s="167">
        <v>1</v>
      </c>
      <c r="V98" s="164">
        <v>4</v>
      </c>
      <c r="W98" s="164">
        <v>1</v>
      </c>
      <c r="X98" s="164">
        <v>2</v>
      </c>
      <c r="Y98" s="164">
        <v>3</v>
      </c>
      <c r="Z98" s="164">
        <v>3</v>
      </c>
      <c r="AA98" s="164">
        <v>3</v>
      </c>
      <c r="AB98" s="164">
        <v>5</v>
      </c>
      <c r="AC98" s="164">
        <v>1</v>
      </c>
      <c r="AD98" s="167"/>
      <c r="AE98" s="164">
        <v>0</v>
      </c>
      <c r="AF98" s="164">
        <v>12</v>
      </c>
      <c r="AG98" s="164">
        <v>85</v>
      </c>
      <c r="AH98" s="164">
        <v>187</v>
      </c>
      <c r="AI98" s="164">
        <v>1</v>
      </c>
      <c r="AJ98" s="164">
        <v>1</v>
      </c>
      <c r="AK98" s="164">
        <v>9</v>
      </c>
      <c r="AL98" s="164">
        <v>50</v>
      </c>
      <c r="AM98" s="164">
        <v>60</v>
      </c>
      <c r="AN98" s="164">
        <v>1</v>
      </c>
      <c r="AO98" s="172"/>
      <c r="AP98" s="164">
        <v>0</v>
      </c>
    </row>
    <row r="99" spans="1:42" s="173" customFormat="1" x14ac:dyDescent="0.25">
      <c r="A99" s="163">
        <v>15</v>
      </c>
      <c r="B99" s="163" t="s">
        <v>276</v>
      </c>
      <c r="C99" s="164">
        <v>0</v>
      </c>
      <c r="D99" s="164">
        <v>0</v>
      </c>
      <c r="E99" s="165"/>
      <c r="F99" s="164">
        <v>0</v>
      </c>
      <c r="G99" s="164">
        <v>0</v>
      </c>
      <c r="H99" s="165"/>
      <c r="I99" s="164">
        <v>1</v>
      </c>
      <c r="J99" s="164">
        <v>1</v>
      </c>
      <c r="K99" s="165"/>
      <c r="L99" s="164">
        <v>1</v>
      </c>
      <c r="M99" s="164">
        <v>1</v>
      </c>
      <c r="N99" s="165"/>
      <c r="O99" s="164">
        <v>3</v>
      </c>
      <c r="P99" s="164">
        <v>3</v>
      </c>
      <c r="Q99" s="165"/>
      <c r="R99" s="164">
        <v>1</v>
      </c>
      <c r="S99" s="164">
        <v>1</v>
      </c>
      <c r="T99" s="174"/>
      <c r="U99" s="167">
        <v>2</v>
      </c>
      <c r="V99" s="164">
        <v>4</v>
      </c>
      <c r="W99" s="164">
        <v>1</v>
      </c>
      <c r="X99" s="164">
        <v>5</v>
      </c>
      <c r="Y99" s="164">
        <v>2</v>
      </c>
      <c r="Z99" s="164">
        <v>2</v>
      </c>
      <c r="AA99" s="164">
        <v>3</v>
      </c>
      <c r="AB99" s="164">
        <v>1</v>
      </c>
      <c r="AC99" s="164">
        <v>3</v>
      </c>
      <c r="AD99" s="167"/>
      <c r="AE99" s="164">
        <v>0</v>
      </c>
      <c r="AF99" s="164">
        <v>0</v>
      </c>
      <c r="AG99" s="164">
        <v>82</v>
      </c>
      <c r="AH99" s="164">
        <v>185</v>
      </c>
      <c r="AI99" s="164">
        <v>1</v>
      </c>
      <c r="AJ99" s="164">
        <v>0</v>
      </c>
      <c r="AK99" s="164">
        <v>1</v>
      </c>
      <c r="AL99" s="164">
        <v>1</v>
      </c>
      <c r="AM99" s="164">
        <v>6</v>
      </c>
      <c r="AN99" s="164">
        <v>0</v>
      </c>
      <c r="AO99" s="172"/>
      <c r="AP99" s="164">
        <v>0</v>
      </c>
    </row>
    <row r="100" spans="1:42" s="173" customFormat="1" x14ac:dyDescent="0.25">
      <c r="A100" s="163">
        <v>16</v>
      </c>
      <c r="B100" s="163" t="s">
        <v>276</v>
      </c>
      <c r="C100" s="164">
        <v>1</v>
      </c>
      <c r="D100" s="164">
        <v>2</v>
      </c>
      <c r="E100" s="165"/>
      <c r="F100" s="164">
        <v>0</v>
      </c>
      <c r="G100" s="164">
        <v>0</v>
      </c>
      <c r="H100" s="165"/>
      <c r="I100" s="164">
        <v>0</v>
      </c>
      <c r="J100" s="164">
        <v>0</v>
      </c>
      <c r="K100" s="165"/>
      <c r="L100" s="164">
        <v>1</v>
      </c>
      <c r="M100" s="164">
        <v>1</v>
      </c>
      <c r="N100" s="165"/>
      <c r="O100" s="164">
        <v>1</v>
      </c>
      <c r="P100" s="164">
        <v>2</v>
      </c>
      <c r="Q100" s="165"/>
      <c r="R100" s="164">
        <v>0</v>
      </c>
      <c r="S100" s="164">
        <v>0</v>
      </c>
      <c r="T100" s="174"/>
      <c r="U100" s="167">
        <v>1</v>
      </c>
      <c r="V100" s="164">
        <v>4</v>
      </c>
      <c r="W100" s="164">
        <v>4</v>
      </c>
      <c r="X100" s="164">
        <v>4</v>
      </c>
      <c r="Y100" s="164">
        <v>1</v>
      </c>
      <c r="Z100" s="164">
        <v>1</v>
      </c>
      <c r="AA100" s="164">
        <v>1</v>
      </c>
      <c r="AB100" s="164">
        <v>1</v>
      </c>
      <c r="AC100" s="164">
        <v>3</v>
      </c>
      <c r="AD100" s="167">
        <v>21</v>
      </c>
      <c r="AE100" s="164">
        <v>0</v>
      </c>
      <c r="AF100" s="164"/>
      <c r="AG100" s="164">
        <v>90</v>
      </c>
      <c r="AH100" s="164">
        <v>189</v>
      </c>
      <c r="AI100" s="164">
        <v>1</v>
      </c>
      <c r="AJ100" s="164">
        <v>0</v>
      </c>
      <c r="AK100" s="164">
        <v>20</v>
      </c>
      <c r="AL100" s="164">
        <v>4</v>
      </c>
      <c r="AM100" s="164">
        <v>15</v>
      </c>
      <c r="AN100" s="164">
        <v>1</v>
      </c>
      <c r="AO100" s="172"/>
      <c r="AP100" s="164">
        <v>0</v>
      </c>
    </row>
    <row r="101" spans="1:42" s="173" customFormat="1" x14ac:dyDescent="0.25">
      <c r="A101" s="163">
        <v>17</v>
      </c>
      <c r="B101" s="163" t="s">
        <v>276</v>
      </c>
      <c r="C101" s="164">
        <v>0</v>
      </c>
      <c r="D101" s="164">
        <v>0</v>
      </c>
      <c r="E101" s="165"/>
      <c r="F101" s="164">
        <v>0</v>
      </c>
      <c r="G101" s="164">
        <v>0</v>
      </c>
      <c r="H101" s="165"/>
      <c r="I101" s="164">
        <v>0</v>
      </c>
      <c r="J101" s="164">
        <v>0</v>
      </c>
      <c r="K101" s="165"/>
      <c r="L101" s="164">
        <v>1</v>
      </c>
      <c r="M101" s="164">
        <v>3</v>
      </c>
      <c r="N101" s="165"/>
      <c r="O101" s="164">
        <v>1</v>
      </c>
      <c r="P101" s="164">
        <v>5</v>
      </c>
      <c r="Q101" s="165"/>
      <c r="R101" s="164">
        <v>0</v>
      </c>
      <c r="S101" s="164">
        <v>0</v>
      </c>
      <c r="T101" s="174"/>
      <c r="U101" s="167">
        <v>1</v>
      </c>
      <c r="V101" s="164">
        <v>5</v>
      </c>
      <c r="W101" s="164">
        <v>4</v>
      </c>
      <c r="X101" s="164">
        <v>4</v>
      </c>
      <c r="Y101" s="164">
        <v>3</v>
      </c>
      <c r="Z101" s="164">
        <v>3</v>
      </c>
      <c r="AA101" s="164">
        <v>2</v>
      </c>
      <c r="AB101" s="164">
        <v>1</v>
      </c>
      <c r="AC101" s="164">
        <v>1</v>
      </c>
      <c r="AD101" s="167">
        <v>20</v>
      </c>
      <c r="AE101" s="164">
        <v>0</v>
      </c>
      <c r="AF101" s="164">
        <v>1</v>
      </c>
      <c r="AG101" s="164">
        <v>50</v>
      </c>
      <c r="AH101" s="164">
        <v>170</v>
      </c>
      <c r="AI101" s="164">
        <v>1</v>
      </c>
      <c r="AJ101" s="164">
        <v>0</v>
      </c>
      <c r="AK101" s="164">
        <v>1</v>
      </c>
      <c r="AL101" s="164">
        <v>4</v>
      </c>
      <c r="AM101" s="164">
        <v>30</v>
      </c>
      <c r="AN101" s="164">
        <v>0</v>
      </c>
      <c r="AO101" s="172"/>
      <c r="AP101" s="164">
        <v>0</v>
      </c>
    </row>
    <row r="102" spans="1:42" s="173" customFormat="1" x14ac:dyDescent="0.25">
      <c r="A102" s="163">
        <v>18</v>
      </c>
      <c r="B102" s="163" t="s">
        <v>276</v>
      </c>
      <c r="C102" s="164">
        <v>2</v>
      </c>
      <c r="D102" s="164">
        <v>4</v>
      </c>
      <c r="E102" s="165"/>
      <c r="F102" s="164">
        <v>0</v>
      </c>
      <c r="G102" s="164">
        <v>0</v>
      </c>
      <c r="H102" s="165"/>
      <c r="I102" s="164">
        <v>0</v>
      </c>
      <c r="J102" s="164">
        <v>0</v>
      </c>
      <c r="K102" s="165"/>
      <c r="L102" s="164">
        <v>1</v>
      </c>
      <c r="M102" s="164">
        <v>2</v>
      </c>
      <c r="N102" s="165"/>
      <c r="O102" s="164">
        <v>4</v>
      </c>
      <c r="P102" s="164">
        <v>4</v>
      </c>
      <c r="Q102" s="165"/>
      <c r="R102" s="164">
        <v>0</v>
      </c>
      <c r="S102" s="164">
        <v>0</v>
      </c>
      <c r="T102" s="174"/>
      <c r="U102" s="167">
        <v>1</v>
      </c>
      <c r="V102" s="164">
        <v>2</v>
      </c>
      <c r="W102" s="164">
        <v>1</v>
      </c>
      <c r="X102" s="164">
        <v>5</v>
      </c>
      <c r="Y102" s="164">
        <v>4</v>
      </c>
      <c r="Z102" s="164">
        <v>1</v>
      </c>
      <c r="AA102" s="164">
        <v>4</v>
      </c>
      <c r="AB102" s="164">
        <v>1</v>
      </c>
      <c r="AC102" s="164">
        <v>3</v>
      </c>
      <c r="AD102" s="167">
        <v>24</v>
      </c>
      <c r="AE102" s="164">
        <v>0</v>
      </c>
      <c r="AF102" s="164">
        <v>2</v>
      </c>
      <c r="AG102" s="164">
        <v>61</v>
      </c>
      <c r="AH102" s="164">
        <v>169</v>
      </c>
      <c r="AI102" s="164">
        <v>1</v>
      </c>
      <c r="AJ102" s="164">
        <v>0</v>
      </c>
      <c r="AK102" s="164">
        <v>20</v>
      </c>
      <c r="AL102" s="164">
        <v>10</v>
      </c>
      <c r="AM102" s="164">
        <v>25</v>
      </c>
      <c r="AN102" s="164">
        <v>0</v>
      </c>
      <c r="AO102" s="172"/>
      <c r="AP102" s="164">
        <v>0</v>
      </c>
    </row>
    <row r="103" spans="1:42" s="173" customFormat="1" x14ac:dyDescent="0.25">
      <c r="A103" s="163">
        <v>19</v>
      </c>
      <c r="B103" s="163" t="s">
        <v>276</v>
      </c>
      <c r="C103" s="164">
        <v>1</v>
      </c>
      <c r="D103" s="164">
        <v>3</v>
      </c>
      <c r="E103" s="165"/>
      <c r="F103" s="164">
        <v>0</v>
      </c>
      <c r="G103" s="164">
        <v>0</v>
      </c>
      <c r="H103" s="165"/>
      <c r="I103" s="164">
        <v>1.5</v>
      </c>
      <c r="J103" s="164">
        <v>2.5</v>
      </c>
      <c r="K103" s="165"/>
      <c r="L103" s="164">
        <v>1</v>
      </c>
      <c r="M103" s="164">
        <v>2</v>
      </c>
      <c r="N103" s="165"/>
      <c r="O103" s="164">
        <v>1</v>
      </c>
      <c r="P103" s="164">
        <v>5</v>
      </c>
      <c r="Q103" s="165"/>
      <c r="R103" s="164">
        <v>1</v>
      </c>
      <c r="S103" s="164">
        <v>1</v>
      </c>
      <c r="T103" s="174"/>
      <c r="U103" s="167">
        <v>3</v>
      </c>
      <c r="V103" s="164">
        <v>5</v>
      </c>
      <c r="W103" s="164">
        <v>1</v>
      </c>
      <c r="X103" s="164">
        <v>5</v>
      </c>
      <c r="Y103" s="164">
        <v>4</v>
      </c>
      <c r="Z103" s="164">
        <v>2</v>
      </c>
      <c r="AA103" s="164">
        <v>3</v>
      </c>
      <c r="AB103" s="164">
        <v>3</v>
      </c>
      <c r="AC103" s="164">
        <v>3</v>
      </c>
      <c r="AD103" s="167">
        <v>18</v>
      </c>
      <c r="AE103" s="164">
        <v>0</v>
      </c>
      <c r="AF103" s="164">
        <v>0</v>
      </c>
      <c r="AG103" s="164">
        <v>80</v>
      </c>
      <c r="AH103" s="164">
        <v>196</v>
      </c>
      <c r="AI103" s="164">
        <v>1</v>
      </c>
      <c r="AJ103" s="164">
        <v>0</v>
      </c>
      <c r="AK103" s="164">
        <v>1</v>
      </c>
      <c r="AL103" s="164">
        <v>7</v>
      </c>
      <c r="AM103" s="164">
        <v>10</v>
      </c>
      <c r="AN103" s="164">
        <v>1</v>
      </c>
      <c r="AO103" s="172"/>
      <c r="AP103" s="164">
        <v>1</v>
      </c>
    </row>
    <row r="104" spans="1:42" s="173" customFormat="1" x14ac:dyDescent="0.25">
      <c r="A104" s="163">
        <v>20</v>
      </c>
      <c r="B104" s="163" t="s">
        <v>276</v>
      </c>
      <c r="C104" s="164">
        <v>0</v>
      </c>
      <c r="D104" s="164">
        <v>0</v>
      </c>
      <c r="E104" s="165"/>
      <c r="F104" s="164">
        <v>0</v>
      </c>
      <c r="G104" s="164">
        <v>0</v>
      </c>
      <c r="H104" s="165"/>
      <c r="I104" s="164">
        <v>0</v>
      </c>
      <c r="J104" s="164">
        <v>0</v>
      </c>
      <c r="K104" s="165"/>
      <c r="L104" s="164">
        <v>1</v>
      </c>
      <c r="M104" s="164">
        <v>4</v>
      </c>
      <c r="N104" s="165"/>
      <c r="O104" s="164">
        <v>2</v>
      </c>
      <c r="P104" s="164">
        <v>5</v>
      </c>
      <c r="Q104" s="165"/>
      <c r="R104" s="164">
        <v>1</v>
      </c>
      <c r="S104" s="164">
        <v>1</v>
      </c>
      <c r="T104" s="174"/>
      <c r="U104" s="167">
        <v>1</v>
      </c>
      <c r="V104" s="164">
        <v>5</v>
      </c>
      <c r="W104" s="164">
        <v>1</v>
      </c>
      <c r="X104" s="164">
        <v>5</v>
      </c>
      <c r="Y104" s="164">
        <v>5</v>
      </c>
      <c r="Z104" s="164">
        <v>2</v>
      </c>
      <c r="AA104" s="164">
        <v>2</v>
      </c>
      <c r="AB104" s="164">
        <v>5</v>
      </c>
      <c r="AC104" s="164">
        <v>4</v>
      </c>
      <c r="AD104" s="167">
        <v>22</v>
      </c>
      <c r="AE104" s="164">
        <v>1</v>
      </c>
      <c r="AF104" s="164">
        <v>4</v>
      </c>
      <c r="AG104" s="164">
        <v>65</v>
      </c>
      <c r="AH104" s="164">
        <v>178</v>
      </c>
      <c r="AI104" s="164">
        <v>2</v>
      </c>
      <c r="AJ104" s="164">
        <v>0</v>
      </c>
      <c r="AK104" s="164">
        <v>20</v>
      </c>
      <c r="AL104" s="164"/>
      <c r="AM104" s="164">
        <v>60</v>
      </c>
      <c r="AN104" s="164">
        <v>1</v>
      </c>
      <c r="AO104" s="172"/>
      <c r="AP104" s="164">
        <v>0</v>
      </c>
    </row>
    <row r="105" spans="1:42" s="173" customFormat="1" x14ac:dyDescent="0.25">
      <c r="A105" s="163">
        <v>21</v>
      </c>
      <c r="B105" s="163" t="s">
        <v>276</v>
      </c>
      <c r="C105" s="164">
        <v>0</v>
      </c>
      <c r="D105" s="164">
        <v>0</v>
      </c>
      <c r="E105" s="165"/>
      <c r="F105" s="164">
        <v>0</v>
      </c>
      <c r="G105" s="164">
        <v>0</v>
      </c>
      <c r="H105" s="165"/>
      <c r="I105" s="164">
        <v>1</v>
      </c>
      <c r="J105" s="164">
        <v>5</v>
      </c>
      <c r="K105" s="165"/>
      <c r="L105" s="164">
        <v>1</v>
      </c>
      <c r="M105" s="164">
        <v>2</v>
      </c>
      <c r="N105" s="165"/>
      <c r="O105" s="164">
        <v>1</v>
      </c>
      <c r="P105" s="164">
        <v>5</v>
      </c>
      <c r="Q105" s="165"/>
      <c r="R105" s="164">
        <v>0</v>
      </c>
      <c r="S105" s="164">
        <v>0</v>
      </c>
      <c r="T105" s="174"/>
      <c r="U105" s="167">
        <v>1</v>
      </c>
      <c r="V105" s="164">
        <v>3</v>
      </c>
      <c r="W105" s="164">
        <v>1</v>
      </c>
      <c r="X105" s="164">
        <v>5</v>
      </c>
      <c r="Y105" s="164">
        <v>5</v>
      </c>
      <c r="Z105" s="164">
        <v>3</v>
      </c>
      <c r="AA105" s="164">
        <v>3</v>
      </c>
      <c r="AB105" s="164">
        <v>1</v>
      </c>
      <c r="AC105" s="164">
        <v>3</v>
      </c>
      <c r="AD105" s="167">
        <v>18</v>
      </c>
      <c r="AE105" s="164">
        <v>1</v>
      </c>
      <c r="AF105" s="164">
        <v>0</v>
      </c>
      <c r="AG105" s="164">
        <v>74</v>
      </c>
      <c r="AH105" s="164">
        <v>172</v>
      </c>
      <c r="AI105" s="164">
        <v>1</v>
      </c>
      <c r="AJ105" s="164">
        <v>0</v>
      </c>
      <c r="AK105" s="164">
        <v>1</v>
      </c>
      <c r="AL105" s="164">
        <v>6</v>
      </c>
      <c r="AM105" s="164">
        <v>30</v>
      </c>
      <c r="AN105" s="164">
        <v>1</v>
      </c>
      <c r="AO105" s="172"/>
      <c r="AP105" s="164">
        <v>1</v>
      </c>
    </row>
    <row r="106" spans="1:42" s="173" customFormat="1" x14ac:dyDescent="0.25">
      <c r="A106" s="163">
        <v>22</v>
      </c>
      <c r="B106" s="163" t="s">
        <v>276</v>
      </c>
      <c r="C106" s="164">
        <v>0</v>
      </c>
      <c r="D106" s="164">
        <v>0</v>
      </c>
      <c r="E106" s="165"/>
      <c r="F106" s="164">
        <v>0</v>
      </c>
      <c r="G106" s="164">
        <v>0</v>
      </c>
      <c r="H106" s="165"/>
      <c r="I106" s="164">
        <v>1</v>
      </c>
      <c r="J106" s="164">
        <v>3</v>
      </c>
      <c r="K106" s="165"/>
      <c r="L106" s="164">
        <v>1</v>
      </c>
      <c r="M106" s="164">
        <v>1</v>
      </c>
      <c r="N106" s="165"/>
      <c r="O106" s="164">
        <v>1</v>
      </c>
      <c r="P106" s="164">
        <v>4</v>
      </c>
      <c r="Q106" s="165"/>
      <c r="R106" s="164">
        <v>0</v>
      </c>
      <c r="S106" s="164">
        <v>0</v>
      </c>
      <c r="T106" s="174"/>
      <c r="U106" s="167">
        <v>4</v>
      </c>
      <c r="V106" s="164">
        <v>3</v>
      </c>
      <c r="W106" s="164">
        <v>1</v>
      </c>
      <c r="X106" s="164">
        <v>5</v>
      </c>
      <c r="Y106" s="164">
        <v>3</v>
      </c>
      <c r="Z106" s="164">
        <v>3</v>
      </c>
      <c r="AA106" s="164">
        <v>3</v>
      </c>
      <c r="AB106" s="164">
        <v>5</v>
      </c>
      <c r="AC106" s="164">
        <v>2</v>
      </c>
      <c r="AD106" s="167">
        <v>19</v>
      </c>
      <c r="AE106" s="164">
        <v>1</v>
      </c>
      <c r="AF106" s="164">
        <v>1</v>
      </c>
      <c r="AG106" s="164">
        <v>55</v>
      </c>
      <c r="AH106" s="164">
        <v>167</v>
      </c>
      <c r="AI106" s="164">
        <v>1</v>
      </c>
      <c r="AJ106" s="164">
        <v>0</v>
      </c>
      <c r="AK106" s="164">
        <v>1</v>
      </c>
      <c r="AL106" s="164">
        <v>6</v>
      </c>
      <c r="AM106" s="164">
        <v>30</v>
      </c>
      <c r="AN106" s="164">
        <v>0</v>
      </c>
      <c r="AO106" s="172"/>
      <c r="AP106" s="164">
        <v>0</v>
      </c>
    </row>
    <row r="107" spans="1:42" s="173" customFormat="1" x14ac:dyDescent="0.25">
      <c r="A107" s="163">
        <v>23</v>
      </c>
      <c r="B107" s="163" t="s">
        <v>276</v>
      </c>
      <c r="C107" s="164">
        <v>1</v>
      </c>
      <c r="D107" s="164">
        <v>3</v>
      </c>
      <c r="E107" s="165"/>
      <c r="F107" s="164">
        <v>1</v>
      </c>
      <c r="G107" s="164">
        <v>3</v>
      </c>
      <c r="H107" s="165"/>
      <c r="I107" s="164">
        <v>0</v>
      </c>
      <c r="J107" s="164">
        <v>0</v>
      </c>
      <c r="K107" s="165"/>
      <c r="L107" s="164">
        <v>1</v>
      </c>
      <c r="M107" s="164">
        <v>5</v>
      </c>
      <c r="N107" s="165"/>
      <c r="O107" s="164">
        <v>2</v>
      </c>
      <c r="P107" s="164">
        <v>5</v>
      </c>
      <c r="Q107" s="165"/>
      <c r="R107" s="164">
        <v>0</v>
      </c>
      <c r="S107" s="164">
        <v>0</v>
      </c>
      <c r="T107" s="174"/>
      <c r="U107" s="167">
        <v>5</v>
      </c>
      <c r="V107" s="164">
        <v>4</v>
      </c>
      <c r="W107" s="164">
        <v>1</v>
      </c>
      <c r="X107" s="164">
        <v>5</v>
      </c>
      <c r="Y107" s="164">
        <v>3</v>
      </c>
      <c r="Z107" s="164">
        <v>2</v>
      </c>
      <c r="AA107" s="164">
        <v>1</v>
      </c>
      <c r="AB107" s="164">
        <v>1</v>
      </c>
      <c r="AC107" s="164">
        <v>2</v>
      </c>
      <c r="AD107" s="167">
        <v>22</v>
      </c>
      <c r="AE107" s="164">
        <v>1</v>
      </c>
      <c r="AF107" s="164">
        <v>0</v>
      </c>
      <c r="AG107" s="164">
        <v>50</v>
      </c>
      <c r="AH107" s="164">
        <v>158</v>
      </c>
      <c r="AI107" s="164">
        <v>2</v>
      </c>
      <c r="AJ107" s="164">
        <v>1</v>
      </c>
      <c r="AK107" s="164">
        <v>7</v>
      </c>
      <c r="AL107" s="164">
        <v>3.4</v>
      </c>
      <c r="AM107" s="164">
        <v>10</v>
      </c>
      <c r="AN107" s="164">
        <v>0</v>
      </c>
      <c r="AO107" s="172"/>
      <c r="AP107" s="164">
        <v>1</v>
      </c>
    </row>
    <row r="108" spans="1:42" s="173" customFormat="1" x14ac:dyDescent="0.25">
      <c r="A108" s="163">
        <v>24</v>
      </c>
      <c r="B108" s="163" t="s">
        <v>276</v>
      </c>
      <c r="C108" s="164">
        <v>1</v>
      </c>
      <c r="D108" s="164">
        <v>5</v>
      </c>
      <c r="E108" s="165"/>
      <c r="F108" s="164">
        <v>0</v>
      </c>
      <c r="G108" s="164">
        <v>0</v>
      </c>
      <c r="H108" s="165"/>
      <c r="I108" s="164">
        <v>0</v>
      </c>
      <c r="J108" s="164">
        <v>0</v>
      </c>
      <c r="K108" s="165"/>
      <c r="L108" s="164">
        <v>1</v>
      </c>
      <c r="M108" s="164">
        <v>5</v>
      </c>
      <c r="N108" s="165"/>
      <c r="O108" s="164">
        <v>1</v>
      </c>
      <c r="P108" s="164">
        <v>5</v>
      </c>
      <c r="Q108" s="165"/>
      <c r="R108" s="164">
        <v>0</v>
      </c>
      <c r="S108" s="164">
        <v>0</v>
      </c>
      <c r="T108" s="174"/>
      <c r="U108" s="167">
        <v>3</v>
      </c>
      <c r="V108" s="164">
        <v>5</v>
      </c>
      <c r="W108" s="164">
        <v>1</v>
      </c>
      <c r="X108" s="164">
        <v>5</v>
      </c>
      <c r="Y108" s="164">
        <v>4</v>
      </c>
      <c r="Z108" s="164">
        <v>4</v>
      </c>
      <c r="AA108" s="164">
        <v>4</v>
      </c>
      <c r="AB108" s="164">
        <v>4</v>
      </c>
      <c r="AC108" s="164">
        <v>1</v>
      </c>
      <c r="AD108" s="167">
        <v>20</v>
      </c>
      <c r="AE108" s="164">
        <v>0</v>
      </c>
      <c r="AF108" s="164">
        <v>0</v>
      </c>
      <c r="AG108" s="164">
        <v>65</v>
      </c>
      <c r="AH108" s="164">
        <v>180</v>
      </c>
      <c r="AI108" s="164">
        <v>1</v>
      </c>
      <c r="AJ108" s="164">
        <v>1</v>
      </c>
      <c r="AK108" s="164">
        <v>1</v>
      </c>
      <c r="AL108" s="164">
        <v>15</v>
      </c>
      <c r="AM108" s="164">
        <v>40</v>
      </c>
      <c r="AN108" s="164">
        <v>0</v>
      </c>
      <c r="AO108" s="172"/>
      <c r="AP108" s="164">
        <v>0</v>
      </c>
    </row>
    <row r="109" spans="1:42" s="173" customFormat="1" x14ac:dyDescent="0.25">
      <c r="A109" s="163">
        <v>25</v>
      </c>
      <c r="B109" s="163" t="s">
        <v>276</v>
      </c>
      <c r="C109" s="164">
        <v>1</v>
      </c>
      <c r="D109" s="164">
        <v>4</v>
      </c>
      <c r="E109" s="165"/>
      <c r="F109" s="164">
        <v>1</v>
      </c>
      <c r="G109" s="164">
        <v>3</v>
      </c>
      <c r="H109" s="165"/>
      <c r="I109" s="164">
        <v>1</v>
      </c>
      <c r="J109" s="164">
        <v>5</v>
      </c>
      <c r="K109" s="165"/>
      <c r="L109" s="164">
        <v>0</v>
      </c>
      <c r="M109" s="164">
        <v>0</v>
      </c>
      <c r="N109" s="165"/>
      <c r="O109" s="164">
        <v>1</v>
      </c>
      <c r="P109" s="164">
        <v>5</v>
      </c>
      <c r="Q109" s="165"/>
      <c r="R109" s="164">
        <v>0</v>
      </c>
      <c r="S109" s="164">
        <v>0</v>
      </c>
      <c r="T109" s="174"/>
      <c r="U109" s="167">
        <v>1</v>
      </c>
      <c r="V109" s="164">
        <v>3</v>
      </c>
      <c r="W109" s="164">
        <v>1</v>
      </c>
      <c r="X109" s="164">
        <v>5</v>
      </c>
      <c r="Y109" s="164">
        <v>5</v>
      </c>
      <c r="Z109" s="164">
        <v>4</v>
      </c>
      <c r="AA109" s="164">
        <v>3</v>
      </c>
      <c r="AB109" s="164">
        <v>5</v>
      </c>
      <c r="AC109" s="164">
        <v>2</v>
      </c>
      <c r="AD109" s="167">
        <v>20</v>
      </c>
      <c r="AE109" s="164">
        <v>1</v>
      </c>
      <c r="AF109" s="164">
        <v>0</v>
      </c>
      <c r="AG109" s="164">
        <v>50</v>
      </c>
      <c r="AH109" s="164">
        <v>167</v>
      </c>
      <c r="AI109" s="164">
        <v>2</v>
      </c>
      <c r="AJ109" s="164">
        <v>0</v>
      </c>
      <c r="AK109" s="164">
        <v>1</v>
      </c>
      <c r="AL109" s="164">
        <v>0</v>
      </c>
      <c r="AM109" s="164">
        <v>30</v>
      </c>
      <c r="AN109" s="164">
        <v>0</v>
      </c>
      <c r="AO109" s="172"/>
      <c r="AP109" s="164">
        <v>1</v>
      </c>
    </row>
    <row r="110" spans="1:42" s="173" customFormat="1" x14ac:dyDescent="0.25">
      <c r="A110" s="163">
        <v>26</v>
      </c>
      <c r="B110" s="163" t="s">
        <v>276</v>
      </c>
      <c r="C110" s="164">
        <v>0</v>
      </c>
      <c r="D110" s="164">
        <v>0</v>
      </c>
      <c r="E110" s="165"/>
      <c r="F110" s="164">
        <v>0</v>
      </c>
      <c r="G110" s="164">
        <v>0</v>
      </c>
      <c r="H110" s="165"/>
      <c r="I110" s="164">
        <v>1</v>
      </c>
      <c r="J110" s="164">
        <v>5</v>
      </c>
      <c r="K110" s="165"/>
      <c r="L110" s="164">
        <v>0</v>
      </c>
      <c r="M110" s="164">
        <v>0</v>
      </c>
      <c r="N110" s="165"/>
      <c r="O110" s="164">
        <v>2</v>
      </c>
      <c r="P110" s="164">
        <v>3</v>
      </c>
      <c r="Q110" s="165"/>
      <c r="R110" s="164">
        <v>0</v>
      </c>
      <c r="S110" s="164">
        <v>0</v>
      </c>
      <c r="T110" s="174"/>
      <c r="U110" s="167">
        <v>1</v>
      </c>
      <c r="V110" s="164">
        <v>4</v>
      </c>
      <c r="W110" s="164">
        <v>1</v>
      </c>
      <c r="X110" s="164">
        <v>4</v>
      </c>
      <c r="Y110" s="164">
        <v>3</v>
      </c>
      <c r="Z110" s="164">
        <v>2</v>
      </c>
      <c r="AA110" s="164">
        <v>2</v>
      </c>
      <c r="AB110" s="164">
        <v>4</v>
      </c>
      <c r="AC110" s="164">
        <v>1</v>
      </c>
      <c r="AD110" s="167">
        <v>18</v>
      </c>
      <c r="AE110" s="164">
        <v>0</v>
      </c>
      <c r="AF110" s="164">
        <v>0</v>
      </c>
      <c r="AG110" s="164">
        <v>59</v>
      </c>
      <c r="AH110" s="164">
        <v>168</v>
      </c>
      <c r="AI110" s="164">
        <v>1</v>
      </c>
      <c r="AJ110" s="164">
        <v>0</v>
      </c>
      <c r="AK110" s="164">
        <v>1</v>
      </c>
      <c r="AL110" s="164"/>
      <c r="AM110" s="164">
        <v>36</v>
      </c>
      <c r="AN110" s="164">
        <v>0</v>
      </c>
      <c r="AO110" s="172"/>
      <c r="AP110" s="164">
        <v>1</v>
      </c>
    </row>
    <row r="111" spans="1:42" s="173" customFormat="1" x14ac:dyDescent="0.25">
      <c r="A111" s="163">
        <v>27</v>
      </c>
      <c r="B111" s="163" t="s">
        <v>276</v>
      </c>
      <c r="C111" s="164">
        <v>6</v>
      </c>
      <c r="D111" s="164">
        <v>5</v>
      </c>
      <c r="E111" s="165"/>
      <c r="F111" s="164">
        <v>0</v>
      </c>
      <c r="G111" s="164">
        <v>5</v>
      </c>
      <c r="H111" s="165"/>
      <c r="I111" s="164">
        <v>1</v>
      </c>
      <c r="J111" s="164">
        <v>5</v>
      </c>
      <c r="K111" s="165"/>
      <c r="L111" s="164">
        <v>1</v>
      </c>
      <c r="M111" s="164">
        <v>5</v>
      </c>
      <c r="N111" s="165"/>
      <c r="O111" s="164">
        <v>3</v>
      </c>
      <c r="P111" s="164">
        <v>5</v>
      </c>
      <c r="Q111" s="165"/>
      <c r="R111" s="164">
        <v>2</v>
      </c>
      <c r="S111" s="164">
        <v>5</v>
      </c>
      <c r="T111" s="174"/>
      <c r="U111" s="167">
        <v>4</v>
      </c>
      <c r="V111" s="164">
        <v>4</v>
      </c>
      <c r="W111" s="164">
        <v>4</v>
      </c>
      <c r="X111" s="164">
        <v>1</v>
      </c>
      <c r="Y111" s="164">
        <v>2</v>
      </c>
      <c r="Z111" s="164">
        <v>4</v>
      </c>
      <c r="AA111" s="164">
        <v>3</v>
      </c>
      <c r="AB111" s="164">
        <v>3</v>
      </c>
      <c r="AC111" s="164">
        <v>1</v>
      </c>
      <c r="AD111" s="167">
        <v>23</v>
      </c>
      <c r="AE111" s="164">
        <v>0</v>
      </c>
      <c r="AF111" s="164">
        <v>2</v>
      </c>
      <c r="AG111" s="164">
        <v>71</v>
      </c>
      <c r="AH111" s="164">
        <v>177</v>
      </c>
      <c r="AI111" s="164">
        <v>2</v>
      </c>
      <c r="AJ111" s="164">
        <v>0</v>
      </c>
      <c r="AK111" s="164">
        <v>5</v>
      </c>
      <c r="AL111" s="164">
        <v>1.5</v>
      </c>
      <c r="AM111" s="164">
        <v>20</v>
      </c>
      <c r="AN111" s="164">
        <v>0</v>
      </c>
      <c r="AO111" s="172"/>
      <c r="AP111" s="164">
        <v>0</v>
      </c>
    </row>
    <row r="112" spans="1:42" s="173" customFormat="1" x14ac:dyDescent="0.25">
      <c r="A112" s="163">
        <v>28</v>
      </c>
      <c r="B112" s="163" t="s">
        <v>276</v>
      </c>
      <c r="C112" s="164">
        <v>0</v>
      </c>
      <c r="D112" s="164">
        <v>0</v>
      </c>
      <c r="E112" s="165"/>
      <c r="F112" s="164">
        <v>0</v>
      </c>
      <c r="G112" s="164">
        <v>0</v>
      </c>
      <c r="H112" s="165"/>
      <c r="I112" s="164">
        <v>0</v>
      </c>
      <c r="J112" s="164">
        <v>0</v>
      </c>
      <c r="K112" s="165"/>
      <c r="L112" s="164">
        <v>0</v>
      </c>
      <c r="M112" s="164">
        <v>0</v>
      </c>
      <c r="N112" s="165"/>
      <c r="O112" s="164">
        <v>1</v>
      </c>
      <c r="P112" s="164">
        <v>3</v>
      </c>
      <c r="Q112" s="165"/>
      <c r="R112" s="164">
        <v>0</v>
      </c>
      <c r="S112" s="164">
        <v>0</v>
      </c>
      <c r="T112" s="174"/>
      <c r="U112" s="167">
        <v>1</v>
      </c>
      <c r="V112" s="164">
        <v>1</v>
      </c>
      <c r="W112" s="164">
        <v>1</v>
      </c>
      <c r="X112" s="164">
        <v>5</v>
      </c>
      <c r="Y112" s="164">
        <v>3</v>
      </c>
      <c r="Z112" s="164">
        <v>3</v>
      </c>
      <c r="AA112" s="164">
        <v>3</v>
      </c>
      <c r="AB112" s="164">
        <v>3</v>
      </c>
      <c r="AC112" s="164">
        <v>3</v>
      </c>
      <c r="AD112" s="167">
        <v>20</v>
      </c>
      <c r="AE112" s="164">
        <v>0</v>
      </c>
      <c r="AF112" s="164">
        <v>0</v>
      </c>
      <c r="AG112" s="164">
        <v>50</v>
      </c>
      <c r="AH112" s="164">
        <v>172</v>
      </c>
      <c r="AI112" s="164">
        <v>1</v>
      </c>
      <c r="AJ112" s="164">
        <v>0</v>
      </c>
      <c r="AK112" s="164">
        <v>1</v>
      </c>
      <c r="AL112" s="164">
        <v>2</v>
      </c>
      <c r="AM112" s="164">
        <v>20</v>
      </c>
      <c r="AN112" s="164">
        <v>0</v>
      </c>
      <c r="AO112" s="172"/>
      <c r="AP112" s="164">
        <v>0</v>
      </c>
    </row>
    <row r="113" spans="1:42" s="173" customFormat="1" x14ac:dyDescent="0.25">
      <c r="A113" s="163">
        <v>29</v>
      </c>
      <c r="B113" s="163" t="s">
        <v>276</v>
      </c>
      <c r="C113" s="164">
        <v>0</v>
      </c>
      <c r="D113" s="164">
        <v>0</v>
      </c>
      <c r="E113" s="165"/>
      <c r="F113" s="164">
        <v>0</v>
      </c>
      <c r="G113" s="164">
        <v>0</v>
      </c>
      <c r="H113" s="165"/>
      <c r="I113" s="164">
        <v>1</v>
      </c>
      <c r="J113" s="164">
        <v>2</v>
      </c>
      <c r="K113" s="165"/>
      <c r="L113" s="164">
        <v>0</v>
      </c>
      <c r="M113" s="164">
        <v>0</v>
      </c>
      <c r="N113" s="165"/>
      <c r="O113" s="164">
        <v>1</v>
      </c>
      <c r="P113" s="164">
        <v>3</v>
      </c>
      <c r="Q113" s="165"/>
      <c r="R113" s="164">
        <v>0</v>
      </c>
      <c r="S113" s="164">
        <v>0</v>
      </c>
      <c r="T113" s="174"/>
      <c r="U113" s="167">
        <v>4</v>
      </c>
      <c r="V113" s="164">
        <v>1</v>
      </c>
      <c r="W113" s="164">
        <v>1</v>
      </c>
      <c r="X113" s="164">
        <v>3</v>
      </c>
      <c r="Y113" s="164">
        <v>3</v>
      </c>
      <c r="Z113" s="164">
        <v>2</v>
      </c>
      <c r="AA113" s="164">
        <v>2</v>
      </c>
      <c r="AB113" s="164">
        <v>2</v>
      </c>
      <c r="AC113" s="164">
        <v>2</v>
      </c>
      <c r="AD113" s="167">
        <v>18</v>
      </c>
      <c r="AE113" s="164">
        <v>0</v>
      </c>
      <c r="AF113" s="164">
        <v>0.25</v>
      </c>
      <c r="AG113" s="164">
        <v>80</v>
      </c>
      <c r="AH113" s="164">
        <v>183</v>
      </c>
      <c r="AI113" s="164">
        <v>2</v>
      </c>
      <c r="AJ113" s="164">
        <v>0</v>
      </c>
      <c r="AK113" s="164">
        <v>1</v>
      </c>
      <c r="AL113" s="164">
        <v>7</v>
      </c>
      <c r="AM113" s="164">
        <v>15</v>
      </c>
      <c r="AN113" s="164">
        <v>0</v>
      </c>
      <c r="AO113" s="172"/>
      <c r="AP113" s="164">
        <v>0</v>
      </c>
    </row>
    <row r="114" spans="1:42" s="173" customFormat="1" x14ac:dyDescent="0.25">
      <c r="A114" s="163">
        <v>30</v>
      </c>
      <c r="B114" s="163" t="s">
        <v>276</v>
      </c>
      <c r="C114" s="164">
        <v>0</v>
      </c>
      <c r="D114" s="164">
        <v>0</v>
      </c>
      <c r="E114" s="165"/>
      <c r="F114" s="164">
        <v>0</v>
      </c>
      <c r="G114" s="164">
        <v>0</v>
      </c>
      <c r="H114" s="165"/>
      <c r="I114" s="164">
        <v>1</v>
      </c>
      <c r="J114" s="164">
        <v>1</v>
      </c>
      <c r="K114" s="165"/>
      <c r="L114" s="164">
        <v>0</v>
      </c>
      <c r="M114" s="164">
        <v>0</v>
      </c>
      <c r="N114" s="165"/>
      <c r="O114" s="164">
        <v>1</v>
      </c>
      <c r="P114" s="164">
        <v>3</v>
      </c>
      <c r="Q114" s="165"/>
      <c r="R114" s="164">
        <v>0</v>
      </c>
      <c r="S114" s="164">
        <v>0</v>
      </c>
      <c r="T114" s="174"/>
      <c r="U114" s="167">
        <v>1</v>
      </c>
      <c r="V114" s="164">
        <v>4</v>
      </c>
      <c r="W114" s="164">
        <v>4</v>
      </c>
      <c r="X114" s="164">
        <v>5</v>
      </c>
      <c r="Y114" s="164">
        <v>5</v>
      </c>
      <c r="Z114" s="164">
        <v>2</v>
      </c>
      <c r="AA114" s="164">
        <v>2</v>
      </c>
      <c r="AB114" s="164">
        <v>5</v>
      </c>
      <c r="AC114" s="164">
        <v>3</v>
      </c>
      <c r="AD114" s="167">
        <v>22</v>
      </c>
      <c r="AE114" s="164">
        <v>1</v>
      </c>
      <c r="AF114" s="164">
        <v>3</v>
      </c>
      <c r="AG114" s="164"/>
      <c r="AH114" s="164">
        <v>172</v>
      </c>
      <c r="AI114" s="164">
        <v>1</v>
      </c>
      <c r="AJ114" s="164"/>
      <c r="AK114" s="164">
        <v>1</v>
      </c>
      <c r="AL114" s="164">
        <v>17</v>
      </c>
      <c r="AM114" s="164">
        <v>40</v>
      </c>
      <c r="AN114" s="164">
        <v>1</v>
      </c>
      <c r="AO114" s="172"/>
      <c r="AP114" s="164">
        <v>0</v>
      </c>
    </row>
    <row r="115" spans="1:42" s="173" customFormat="1" x14ac:dyDescent="0.25">
      <c r="A115" s="163">
        <v>31</v>
      </c>
      <c r="B115" s="163" t="s">
        <v>276</v>
      </c>
      <c r="C115" s="164">
        <v>0</v>
      </c>
      <c r="D115" s="164">
        <v>0</v>
      </c>
      <c r="E115" s="165"/>
      <c r="F115" s="164">
        <v>0</v>
      </c>
      <c r="G115" s="164">
        <v>0</v>
      </c>
      <c r="H115" s="165"/>
      <c r="I115" s="164">
        <v>0</v>
      </c>
      <c r="J115" s="164">
        <v>0</v>
      </c>
      <c r="K115" s="165"/>
      <c r="L115" s="164">
        <v>0</v>
      </c>
      <c r="M115" s="164">
        <v>0</v>
      </c>
      <c r="N115" s="165"/>
      <c r="O115" s="164">
        <v>1</v>
      </c>
      <c r="P115" s="164">
        <v>2</v>
      </c>
      <c r="Q115" s="165"/>
      <c r="R115" s="164">
        <v>0</v>
      </c>
      <c r="S115" s="164">
        <v>0</v>
      </c>
      <c r="T115" s="174"/>
      <c r="U115" s="167">
        <v>1</v>
      </c>
      <c r="V115" s="164">
        <v>2</v>
      </c>
      <c r="W115" s="164">
        <v>1</v>
      </c>
      <c r="X115" s="164">
        <v>5</v>
      </c>
      <c r="Y115" s="164">
        <v>3</v>
      </c>
      <c r="Z115" s="164">
        <v>3</v>
      </c>
      <c r="AA115" s="164">
        <v>3</v>
      </c>
      <c r="AB115" s="164">
        <v>5</v>
      </c>
      <c r="AC115" s="164">
        <v>1</v>
      </c>
      <c r="AD115" s="167">
        <v>21</v>
      </c>
      <c r="AE115" s="164">
        <v>1</v>
      </c>
      <c r="AF115" s="164">
        <v>0</v>
      </c>
      <c r="AG115" s="164"/>
      <c r="AH115" s="164">
        <v>183</v>
      </c>
      <c r="AI115" s="164">
        <v>1</v>
      </c>
      <c r="AJ115" s="164">
        <v>0</v>
      </c>
      <c r="AK115" s="164">
        <v>6</v>
      </c>
      <c r="AL115" s="164"/>
      <c r="AM115" s="164">
        <v>90</v>
      </c>
      <c r="AN115" s="164">
        <v>1</v>
      </c>
      <c r="AO115" s="172"/>
      <c r="AP115" s="164">
        <v>0</v>
      </c>
    </row>
    <row r="116" spans="1:42" s="173" customFormat="1" x14ac:dyDescent="0.25">
      <c r="A116" s="163">
        <v>32</v>
      </c>
      <c r="B116" s="163" t="s">
        <v>276</v>
      </c>
      <c r="C116" s="164">
        <v>0</v>
      </c>
      <c r="D116" s="164">
        <v>0</v>
      </c>
      <c r="E116" s="165"/>
      <c r="F116" s="164">
        <v>0</v>
      </c>
      <c r="G116" s="164">
        <v>0</v>
      </c>
      <c r="H116" s="165"/>
      <c r="I116" s="164">
        <v>0</v>
      </c>
      <c r="J116" s="164">
        <v>0</v>
      </c>
      <c r="K116" s="165"/>
      <c r="L116" s="164">
        <v>0</v>
      </c>
      <c r="M116" s="164">
        <v>0</v>
      </c>
      <c r="N116" s="165"/>
      <c r="O116" s="164">
        <v>1</v>
      </c>
      <c r="P116" s="164">
        <v>3</v>
      </c>
      <c r="Q116" s="165"/>
      <c r="R116" s="164">
        <v>0</v>
      </c>
      <c r="S116" s="164">
        <v>0</v>
      </c>
      <c r="T116" s="174"/>
      <c r="U116" s="167">
        <v>1</v>
      </c>
      <c r="V116" s="164">
        <v>5</v>
      </c>
      <c r="W116" s="164">
        <v>2</v>
      </c>
      <c r="X116" s="164">
        <v>5</v>
      </c>
      <c r="Y116" s="164">
        <v>2</v>
      </c>
      <c r="Z116" s="164">
        <v>2</v>
      </c>
      <c r="AA116" s="164">
        <v>2</v>
      </c>
      <c r="AB116" s="164">
        <v>1</v>
      </c>
      <c r="AC116" s="164">
        <v>2</v>
      </c>
      <c r="AD116" s="167">
        <v>20</v>
      </c>
      <c r="AE116" s="164">
        <v>1</v>
      </c>
      <c r="AF116" s="164">
        <v>0</v>
      </c>
      <c r="AG116" s="164">
        <v>58</v>
      </c>
      <c r="AH116" s="164">
        <v>165</v>
      </c>
      <c r="AI116" s="164">
        <v>1</v>
      </c>
      <c r="AJ116" s="164">
        <v>0</v>
      </c>
      <c r="AK116" s="164">
        <v>6</v>
      </c>
      <c r="AL116" s="164">
        <v>1.2</v>
      </c>
      <c r="AM116" s="164">
        <v>10</v>
      </c>
      <c r="AN116" s="164">
        <v>1</v>
      </c>
      <c r="AO116" s="172"/>
      <c r="AP116" s="164">
        <v>0</v>
      </c>
    </row>
    <row r="117" spans="1:42" s="173" customFormat="1" x14ac:dyDescent="0.25">
      <c r="A117" s="163">
        <v>33</v>
      </c>
      <c r="B117" s="163" t="s">
        <v>276</v>
      </c>
      <c r="C117" s="164">
        <v>0</v>
      </c>
      <c r="D117" s="164">
        <v>0</v>
      </c>
      <c r="E117" s="165"/>
      <c r="F117" s="164">
        <v>0</v>
      </c>
      <c r="G117" s="164">
        <v>0</v>
      </c>
      <c r="H117" s="165"/>
      <c r="I117" s="164">
        <v>1</v>
      </c>
      <c r="J117" s="164">
        <v>3</v>
      </c>
      <c r="K117" s="165"/>
      <c r="L117" s="164">
        <v>0</v>
      </c>
      <c r="M117" s="164">
        <v>0</v>
      </c>
      <c r="N117" s="165"/>
      <c r="O117" s="164">
        <v>1</v>
      </c>
      <c r="P117" s="164">
        <v>0.5</v>
      </c>
      <c r="Q117" s="165"/>
      <c r="R117" s="164">
        <v>0</v>
      </c>
      <c r="S117" s="164">
        <v>0</v>
      </c>
      <c r="T117" s="174"/>
      <c r="U117" s="167">
        <v>5</v>
      </c>
      <c r="V117" s="164">
        <v>3</v>
      </c>
      <c r="W117" s="164">
        <v>1</v>
      </c>
      <c r="X117" s="164">
        <v>4</v>
      </c>
      <c r="Y117" s="164">
        <v>1</v>
      </c>
      <c r="Z117" s="164">
        <v>1</v>
      </c>
      <c r="AA117" s="164">
        <v>1</v>
      </c>
      <c r="AB117" s="164">
        <v>1</v>
      </c>
      <c r="AC117" s="164">
        <v>1</v>
      </c>
      <c r="AD117" s="167">
        <v>21</v>
      </c>
      <c r="AE117" s="164">
        <v>0</v>
      </c>
      <c r="AF117" s="164">
        <v>3</v>
      </c>
      <c r="AG117" s="164">
        <v>93</v>
      </c>
      <c r="AH117" s="164">
        <v>180</v>
      </c>
      <c r="AI117" s="164">
        <v>2</v>
      </c>
      <c r="AJ117" s="164">
        <v>0</v>
      </c>
      <c r="AK117" s="164">
        <v>1</v>
      </c>
      <c r="AL117" s="164">
        <v>11</v>
      </c>
      <c r="AM117" s="164"/>
      <c r="AN117" s="164">
        <v>1</v>
      </c>
      <c r="AO117" s="172"/>
      <c r="AP117" s="164">
        <v>0</v>
      </c>
    </row>
    <row r="118" spans="1:42" s="173" customFormat="1" x14ac:dyDescent="0.25">
      <c r="A118" s="163">
        <v>34</v>
      </c>
      <c r="B118" s="163" t="s">
        <v>276</v>
      </c>
      <c r="C118" s="164">
        <v>1</v>
      </c>
      <c r="D118" s="164">
        <v>2</v>
      </c>
      <c r="E118" s="165"/>
      <c r="F118" s="164">
        <v>0</v>
      </c>
      <c r="G118" s="164">
        <v>0</v>
      </c>
      <c r="H118" s="165"/>
      <c r="I118" s="164">
        <v>5</v>
      </c>
      <c r="J118" s="164">
        <v>5</v>
      </c>
      <c r="K118" s="165"/>
      <c r="L118" s="164">
        <v>3</v>
      </c>
      <c r="M118" s="164">
        <v>2</v>
      </c>
      <c r="N118" s="165"/>
      <c r="O118" s="164">
        <v>2</v>
      </c>
      <c r="P118" s="164">
        <v>3</v>
      </c>
      <c r="Q118" s="165"/>
      <c r="R118" s="164">
        <v>0</v>
      </c>
      <c r="S118" s="164">
        <v>0</v>
      </c>
      <c r="T118" s="174"/>
      <c r="U118" s="167">
        <v>2</v>
      </c>
      <c r="V118" s="164">
        <v>4</v>
      </c>
      <c r="W118" s="164">
        <v>5</v>
      </c>
      <c r="X118" s="164">
        <v>5</v>
      </c>
      <c r="Y118" s="164">
        <v>1</v>
      </c>
      <c r="Z118" s="164">
        <v>3</v>
      </c>
      <c r="AA118" s="164">
        <v>2</v>
      </c>
      <c r="AB118" s="164">
        <v>1</v>
      </c>
      <c r="AC118" s="164">
        <v>4</v>
      </c>
      <c r="AD118" s="167">
        <v>20</v>
      </c>
      <c r="AE118" s="164">
        <v>0</v>
      </c>
      <c r="AF118" s="164">
        <v>1</v>
      </c>
      <c r="AG118" s="164">
        <v>85</v>
      </c>
      <c r="AH118" s="164">
        <v>178</v>
      </c>
      <c r="AI118" s="164">
        <v>1</v>
      </c>
      <c r="AJ118" s="164">
        <v>0</v>
      </c>
      <c r="AK118" s="164">
        <v>1</v>
      </c>
      <c r="AL118" s="164">
        <v>30</v>
      </c>
      <c r="AM118" s="164">
        <v>60</v>
      </c>
      <c r="AN118" s="164">
        <v>1</v>
      </c>
      <c r="AO118" s="172"/>
      <c r="AP118" s="164">
        <v>0</v>
      </c>
    </row>
    <row r="119" spans="1:42" s="173" customFormat="1" x14ac:dyDescent="0.25">
      <c r="A119" s="163">
        <v>35</v>
      </c>
      <c r="B119" s="163" t="s">
        <v>276</v>
      </c>
      <c r="C119" s="164">
        <v>0</v>
      </c>
      <c r="D119" s="164">
        <v>0</v>
      </c>
      <c r="E119" s="165"/>
      <c r="F119" s="164">
        <v>0</v>
      </c>
      <c r="G119" s="164">
        <v>0</v>
      </c>
      <c r="H119" s="165"/>
      <c r="I119" s="164">
        <v>2</v>
      </c>
      <c r="J119" s="164">
        <v>1</v>
      </c>
      <c r="K119" s="165"/>
      <c r="L119" s="164">
        <v>1</v>
      </c>
      <c r="M119" s="164">
        <v>1</v>
      </c>
      <c r="N119" s="165"/>
      <c r="O119" s="164">
        <v>2</v>
      </c>
      <c r="P119" s="164">
        <v>4</v>
      </c>
      <c r="Q119" s="165"/>
      <c r="R119" s="164">
        <v>0</v>
      </c>
      <c r="S119" s="164">
        <v>0</v>
      </c>
      <c r="T119" s="174"/>
      <c r="U119" s="167">
        <v>3</v>
      </c>
      <c r="V119" s="164">
        <v>4</v>
      </c>
      <c r="W119" s="164">
        <v>1</v>
      </c>
      <c r="X119" s="164">
        <v>5</v>
      </c>
      <c r="Y119" s="164">
        <v>4</v>
      </c>
      <c r="Z119" s="164">
        <v>3</v>
      </c>
      <c r="AA119" s="164">
        <v>3</v>
      </c>
      <c r="AB119" s="164">
        <v>5</v>
      </c>
      <c r="AC119" s="164">
        <v>2</v>
      </c>
      <c r="AD119" s="167"/>
      <c r="AE119" s="164">
        <v>1</v>
      </c>
      <c r="AF119" s="164">
        <v>0</v>
      </c>
      <c r="AG119" s="164"/>
      <c r="AH119" s="164"/>
      <c r="AI119" s="164">
        <v>2</v>
      </c>
      <c r="AJ119" s="164">
        <v>0</v>
      </c>
      <c r="AK119" s="164">
        <v>1</v>
      </c>
      <c r="AL119" s="164"/>
      <c r="AM119" s="164"/>
      <c r="AN119" s="164">
        <v>1</v>
      </c>
      <c r="AO119" s="172"/>
      <c r="AP119" s="164">
        <v>1</v>
      </c>
    </row>
    <row r="120" spans="1:42" s="173" customFormat="1" x14ac:dyDescent="0.25">
      <c r="A120" s="163">
        <v>36</v>
      </c>
      <c r="B120" s="163" t="s">
        <v>276</v>
      </c>
      <c r="C120" s="164">
        <v>1</v>
      </c>
      <c r="D120" s="164">
        <v>2</v>
      </c>
      <c r="E120" s="165"/>
      <c r="F120" s="164">
        <v>0</v>
      </c>
      <c r="G120" s="164">
        <v>0</v>
      </c>
      <c r="H120" s="165"/>
      <c r="I120" s="164">
        <v>0</v>
      </c>
      <c r="J120" s="164">
        <v>0</v>
      </c>
      <c r="K120" s="165"/>
      <c r="L120" s="164">
        <v>1</v>
      </c>
      <c r="M120" s="164">
        <v>1</v>
      </c>
      <c r="N120" s="165"/>
      <c r="O120" s="164">
        <v>1</v>
      </c>
      <c r="P120" s="164">
        <v>2</v>
      </c>
      <c r="Q120" s="165"/>
      <c r="R120" s="164">
        <v>0</v>
      </c>
      <c r="S120" s="164">
        <v>0</v>
      </c>
      <c r="T120" s="174"/>
      <c r="U120" s="167">
        <v>4</v>
      </c>
      <c r="V120" s="164">
        <v>5</v>
      </c>
      <c r="W120" s="164">
        <v>1</v>
      </c>
      <c r="X120" s="164">
        <v>5</v>
      </c>
      <c r="Y120" s="164">
        <v>3</v>
      </c>
      <c r="Z120" s="164">
        <v>4</v>
      </c>
      <c r="AA120" s="164">
        <v>4</v>
      </c>
      <c r="AB120" s="164">
        <v>5</v>
      </c>
      <c r="AC120" s="164">
        <v>1</v>
      </c>
      <c r="AD120" s="167">
        <v>21</v>
      </c>
      <c r="AE120" s="164">
        <v>1</v>
      </c>
      <c r="AF120" s="164">
        <v>3</v>
      </c>
      <c r="AG120" s="164">
        <v>75</v>
      </c>
      <c r="AH120" s="164">
        <v>186</v>
      </c>
      <c r="AI120" s="164">
        <v>2</v>
      </c>
      <c r="AJ120" s="164">
        <v>1</v>
      </c>
      <c r="AK120" s="164">
        <v>9</v>
      </c>
      <c r="AL120" s="164">
        <v>10</v>
      </c>
      <c r="AM120" s="164">
        <v>15</v>
      </c>
      <c r="AN120" s="164">
        <v>1</v>
      </c>
      <c r="AO120" s="172"/>
      <c r="AP120" s="164">
        <v>0</v>
      </c>
    </row>
    <row r="121" spans="1:42" s="173" customFormat="1" x14ac:dyDescent="0.25">
      <c r="A121" s="163">
        <v>37</v>
      </c>
      <c r="B121" s="163" t="s">
        <v>276</v>
      </c>
      <c r="C121" s="164">
        <v>1</v>
      </c>
      <c r="D121" s="164">
        <v>3</v>
      </c>
      <c r="E121" s="165"/>
      <c r="F121" s="164">
        <v>0</v>
      </c>
      <c r="G121" s="164">
        <v>0</v>
      </c>
      <c r="H121" s="165"/>
      <c r="I121" s="164">
        <v>1</v>
      </c>
      <c r="J121" s="164">
        <v>4</v>
      </c>
      <c r="K121" s="165"/>
      <c r="L121" s="164">
        <v>0</v>
      </c>
      <c r="M121" s="164">
        <v>0</v>
      </c>
      <c r="N121" s="165"/>
      <c r="O121" s="164">
        <v>0</v>
      </c>
      <c r="P121" s="164">
        <v>0</v>
      </c>
      <c r="Q121" s="165"/>
      <c r="R121" s="164">
        <v>0</v>
      </c>
      <c r="S121" s="164">
        <v>0</v>
      </c>
      <c r="T121" s="174"/>
      <c r="U121" s="167">
        <v>3</v>
      </c>
      <c r="V121" s="164">
        <v>4</v>
      </c>
      <c r="W121" s="164">
        <v>5</v>
      </c>
      <c r="X121" s="164">
        <v>3</v>
      </c>
      <c r="Y121" s="164">
        <v>2</v>
      </c>
      <c r="Z121" s="164">
        <v>2</v>
      </c>
      <c r="AA121" s="164">
        <v>2</v>
      </c>
      <c r="AB121" s="164">
        <v>2</v>
      </c>
      <c r="AC121" s="164">
        <v>2</v>
      </c>
      <c r="AD121" s="167">
        <v>22</v>
      </c>
      <c r="AE121" s="164">
        <v>0</v>
      </c>
      <c r="AF121" s="164">
        <v>0</v>
      </c>
      <c r="AG121" s="164">
        <v>75</v>
      </c>
      <c r="AH121" s="164">
        <v>180</v>
      </c>
      <c r="AI121" s="164">
        <v>1</v>
      </c>
      <c r="AJ121" s="164">
        <v>0</v>
      </c>
      <c r="AK121" s="164">
        <v>1</v>
      </c>
      <c r="AL121" s="164">
        <v>0.5</v>
      </c>
      <c r="AM121" s="164">
        <v>10</v>
      </c>
      <c r="AN121" s="164">
        <v>1</v>
      </c>
      <c r="AO121" s="172"/>
      <c r="AP121" s="164">
        <v>0</v>
      </c>
    </row>
    <row r="122" spans="1:42" s="173" customFormat="1" x14ac:dyDescent="0.25">
      <c r="A122" s="163">
        <v>38</v>
      </c>
      <c r="B122" s="163" t="s">
        <v>276</v>
      </c>
      <c r="C122" s="164">
        <v>0</v>
      </c>
      <c r="D122" s="164">
        <v>0</v>
      </c>
      <c r="E122" s="165"/>
      <c r="F122" s="164">
        <v>0</v>
      </c>
      <c r="G122" s="164">
        <v>0</v>
      </c>
      <c r="H122" s="165"/>
      <c r="I122" s="164">
        <v>2</v>
      </c>
      <c r="J122" s="164">
        <v>2</v>
      </c>
      <c r="K122" s="165"/>
      <c r="L122" s="164">
        <v>0</v>
      </c>
      <c r="M122" s="164">
        <v>0</v>
      </c>
      <c r="N122" s="165"/>
      <c r="O122" s="164">
        <v>0</v>
      </c>
      <c r="P122" s="164">
        <v>0</v>
      </c>
      <c r="Q122" s="165"/>
      <c r="R122" s="164">
        <v>0</v>
      </c>
      <c r="S122" s="164">
        <v>0</v>
      </c>
      <c r="T122" s="174"/>
      <c r="U122" s="167">
        <v>1</v>
      </c>
      <c r="V122" s="164">
        <v>2</v>
      </c>
      <c r="W122" s="164">
        <v>2</v>
      </c>
      <c r="X122" s="164">
        <v>2</v>
      </c>
      <c r="Y122" s="164">
        <v>2</v>
      </c>
      <c r="Z122" s="164">
        <v>2</v>
      </c>
      <c r="AA122" s="164">
        <v>2</v>
      </c>
      <c r="AB122" s="164">
        <v>1</v>
      </c>
      <c r="AC122" s="164">
        <v>1</v>
      </c>
      <c r="AD122" s="167">
        <v>23</v>
      </c>
      <c r="AE122" s="164">
        <v>0</v>
      </c>
      <c r="AF122" s="164">
        <v>0</v>
      </c>
      <c r="AG122" s="164">
        <v>80</v>
      </c>
      <c r="AH122" s="164">
        <v>170</v>
      </c>
      <c r="AI122" s="164">
        <v>1</v>
      </c>
      <c r="AJ122" s="164">
        <v>0</v>
      </c>
      <c r="AK122" s="164">
        <v>9</v>
      </c>
      <c r="AL122" s="164">
        <v>2</v>
      </c>
      <c r="AM122" s="164">
        <v>10</v>
      </c>
      <c r="AN122" s="164">
        <v>1</v>
      </c>
      <c r="AO122" s="172"/>
      <c r="AP122" s="164">
        <v>0</v>
      </c>
    </row>
    <row r="123" spans="1:42" s="185" customFormat="1" x14ac:dyDescent="0.25">
      <c r="A123" s="175">
        <v>1</v>
      </c>
      <c r="B123" s="175" t="s">
        <v>275</v>
      </c>
      <c r="C123" s="176">
        <v>0</v>
      </c>
      <c r="D123" s="176">
        <v>0</v>
      </c>
      <c r="E123" s="177"/>
      <c r="F123" s="176">
        <v>0</v>
      </c>
      <c r="G123" s="176">
        <v>0</v>
      </c>
      <c r="H123" s="177"/>
      <c r="I123" s="176">
        <v>1</v>
      </c>
      <c r="J123" s="176">
        <v>5</v>
      </c>
      <c r="K123" s="177"/>
      <c r="L123" s="176">
        <v>0</v>
      </c>
      <c r="M123" s="176">
        <v>0</v>
      </c>
      <c r="N123" s="177"/>
      <c r="O123" s="176">
        <v>1</v>
      </c>
      <c r="P123" s="176">
        <v>5</v>
      </c>
      <c r="Q123" s="177"/>
      <c r="R123" s="176">
        <v>0</v>
      </c>
      <c r="S123" s="176">
        <v>0</v>
      </c>
      <c r="T123" s="178"/>
      <c r="U123" s="179">
        <v>5</v>
      </c>
      <c r="V123" s="176">
        <v>1</v>
      </c>
      <c r="W123" s="176">
        <v>1</v>
      </c>
      <c r="X123" s="176">
        <v>3</v>
      </c>
      <c r="Y123" s="176">
        <v>2</v>
      </c>
      <c r="Z123" s="176">
        <v>2</v>
      </c>
      <c r="AA123" s="176">
        <v>1</v>
      </c>
      <c r="AB123" s="176">
        <v>1</v>
      </c>
      <c r="AC123" s="176">
        <v>5</v>
      </c>
      <c r="AD123" s="179">
        <v>19</v>
      </c>
      <c r="AE123" s="176">
        <v>0</v>
      </c>
      <c r="AF123" s="176">
        <v>0</v>
      </c>
      <c r="AG123" s="176">
        <v>57</v>
      </c>
      <c r="AH123" s="176">
        <v>165</v>
      </c>
      <c r="AI123" s="176">
        <v>1</v>
      </c>
      <c r="AJ123" s="176">
        <v>0</v>
      </c>
      <c r="AK123" s="176">
        <v>1</v>
      </c>
      <c r="AL123" s="176">
        <v>10.1</v>
      </c>
      <c r="AM123" s="176">
        <v>35</v>
      </c>
      <c r="AN123" s="176">
        <v>1</v>
      </c>
      <c r="AO123" s="184"/>
      <c r="AP123" s="176">
        <v>0</v>
      </c>
    </row>
    <row r="124" spans="1:42" s="185" customFormat="1" x14ac:dyDescent="0.25">
      <c r="A124" s="175">
        <v>2</v>
      </c>
      <c r="B124" s="175" t="s">
        <v>275</v>
      </c>
      <c r="C124" s="176">
        <v>0</v>
      </c>
      <c r="D124" s="176">
        <v>0</v>
      </c>
      <c r="E124" s="177"/>
      <c r="F124" s="176">
        <v>0</v>
      </c>
      <c r="G124" s="176">
        <v>0</v>
      </c>
      <c r="H124" s="177"/>
      <c r="I124" s="176">
        <v>1</v>
      </c>
      <c r="J124" s="176">
        <v>4</v>
      </c>
      <c r="K124" s="177"/>
      <c r="L124" s="176">
        <v>0</v>
      </c>
      <c r="M124" s="176">
        <v>0</v>
      </c>
      <c r="N124" s="177"/>
      <c r="O124" s="176">
        <v>0</v>
      </c>
      <c r="P124" s="176">
        <v>0</v>
      </c>
      <c r="Q124" s="177"/>
      <c r="R124" s="176">
        <v>0</v>
      </c>
      <c r="S124" s="176">
        <v>0</v>
      </c>
      <c r="T124" s="178"/>
      <c r="U124" s="179">
        <v>5</v>
      </c>
      <c r="V124" s="176">
        <v>5</v>
      </c>
      <c r="W124" s="176">
        <v>5</v>
      </c>
      <c r="X124" s="176">
        <v>5</v>
      </c>
      <c r="Y124" s="176">
        <v>2</v>
      </c>
      <c r="Z124" s="176">
        <v>3</v>
      </c>
      <c r="AA124" s="176">
        <v>3</v>
      </c>
      <c r="AB124" s="176">
        <v>1</v>
      </c>
      <c r="AC124" s="176">
        <v>4</v>
      </c>
      <c r="AD124" s="179">
        <v>19</v>
      </c>
      <c r="AE124" s="176">
        <v>0</v>
      </c>
      <c r="AF124" s="176">
        <v>0</v>
      </c>
      <c r="AG124" s="176">
        <v>76</v>
      </c>
      <c r="AH124" s="176">
        <v>175</v>
      </c>
      <c r="AI124" s="176">
        <v>2</v>
      </c>
      <c r="AJ124" s="176">
        <v>0</v>
      </c>
      <c r="AK124" s="176">
        <v>1</v>
      </c>
      <c r="AL124" s="176">
        <v>1</v>
      </c>
      <c r="AM124" s="176">
        <v>3</v>
      </c>
      <c r="AN124" s="176">
        <v>0</v>
      </c>
      <c r="AO124" s="184"/>
      <c r="AP124" s="176">
        <v>1</v>
      </c>
    </row>
    <row r="125" spans="1:42" s="185" customFormat="1" x14ac:dyDescent="0.25">
      <c r="A125" s="175">
        <v>3</v>
      </c>
      <c r="B125" s="175" t="s">
        <v>275</v>
      </c>
      <c r="C125" s="176">
        <v>1</v>
      </c>
      <c r="D125" s="176">
        <v>5</v>
      </c>
      <c r="E125" s="177"/>
      <c r="F125" s="176">
        <v>0</v>
      </c>
      <c r="G125" s="176">
        <v>0</v>
      </c>
      <c r="H125" s="177"/>
      <c r="I125" s="176">
        <v>3</v>
      </c>
      <c r="J125" s="176">
        <v>5</v>
      </c>
      <c r="K125" s="177"/>
      <c r="L125" s="176">
        <v>1</v>
      </c>
      <c r="M125" s="176">
        <v>4</v>
      </c>
      <c r="N125" s="177"/>
      <c r="O125" s="176">
        <v>2</v>
      </c>
      <c r="P125" s="176">
        <v>5</v>
      </c>
      <c r="Q125" s="177"/>
      <c r="R125" s="176">
        <v>1</v>
      </c>
      <c r="S125" s="176">
        <v>3</v>
      </c>
      <c r="T125" s="178"/>
      <c r="U125" s="179">
        <v>4</v>
      </c>
      <c r="V125" s="176">
        <v>4</v>
      </c>
      <c r="W125" s="176">
        <v>5</v>
      </c>
      <c r="X125" s="176">
        <v>3</v>
      </c>
      <c r="Y125" s="176">
        <v>2</v>
      </c>
      <c r="Z125" s="176">
        <v>2</v>
      </c>
      <c r="AA125" s="176">
        <v>2</v>
      </c>
      <c r="AB125" s="176">
        <v>1</v>
      </c>
      <c r="AC125" s="176">
        <v>5</v>
      </c>
      <c r="AD125" s="179">
        <v>20</v>
      </c>
      <c r="AE125" s="176">
        <v>0</v>
      </c>
      <c r="AF125" s="176">
        <v>0</v>
      </c>
      <c r="AG125" s="176">
        <v>83</v>
      </c>
      <c r="AH125" s="176">
        <v>191</v>
      </c>
      <c r="AI125" s="176">
        <v>1</v>
      </c>
      <c r="AJ125" s="176">
        <v>0</v>
      </c>
      <c r="AK125" s="176">
        <v>9</v>
      </c>
      <c r="AL125" s="176">
        <v>10.3</v>
      </c>
      <c r="AM125" s="176">
        <v>30</v>
      </c>
      <c r="AN125" s="176">
        <v>1</v>
      </c>
      <c r="AO125" s="184"/>
      <c r="AP125" s="176">
        <v>0</v>
      </c>
    </row>
    <row r="126" spans="1:42" s="185" customFormat="1" x14ac:dyDescent="0.25">
      <c r="A126" s="175">
        <v>4</v>
      </c>
      <c r="B126" s="175" t="s">
        <v>275</v>
      </c>
      <c r="C126" s="176">
        <v>0</v>
      </c>
      <c r="D126" s="176">
        <v>0</v>
      </c>
      <c r="E126" s="177"/>
      <c r="F126" s="176">
        <v>0</v>
      </c>
      <c r="G126" s="176">
        <v>0</v>
      </c>
      <c r="H126" s="177"/>
      <c r="I126" s="176">
        <v>1</v>
      </c>
      <c r="J126" s="176">
        <v>1</v>
      </c>
      <c r="K126" s="177"/>
      <c r="L126" s="176">
        <v>1</v>
      </c>
      <c r="M126" s="176">
        <v>2</v>
      </c>
      <c r="N126" s="177"/>
      <c r="O126" s="176">
        <v>1</v>
      </c>
      <c r="P126" s="176">
        <v>3</v>
      </c>
      <c r="Q126" s="177"/>
      <c r="R126" s="176">
        <v>0</v>
      </c>
      <c r="S126" s="176">
        <v>0</v>
      </c>
      <c r="T126" s="178"/>
      <c r="U126" s="179">
        <v>1</v>
      </c>
      <c r="V126" s="176">
        <v>4</v>
      </c>
      <c r="W126" s="176">
        <v>4</v>
      </c>
      <c r="X126" s="176">
        <v>5</v>
      </c>
      <c r="Y126" s="176">
        <v>3</v>
      </c>
      <c r="Z126" s="176">
        <v>3</v>
      </c>
      <c r="AA126" s="176">
        <v>3</v>
      </c>
      <c r="AB126" s="176">
        <v>3</v>
      </c>
      <c r="AC126" s="176">
        <v>1</v>
      </c>
      <c r="AD126" s="179"/>
      <c r="AE126" s="176">
        <v>0</v>
      </c>
      <c r="AF126" s="176">
        <v>0</v>
      </c>
      <c r="AG126" s="176">
        <v>80</v>
      </c>
      <c r="AH126" s="176">
        <v>185</v>
      </c>
      <c r="AI126" s="176">
        <v>1</v>
      </c>
      <c r="AJ126" s="176">
        <v>0</v>
      </c>
      <c r="AK126" s="176">
        <v>1</v>
      </c>
      <c r="AL126" s="176">
        <v>6</v>
      </c>
      <c r="AM126" s="176">
        <v>30</v>
      </c>
      <c r="AN126" s="176">
        <v>0</v>
      </c>
      <c r="AO126" s="184"/>
      <c r="AP126" s="176">
        <v>0</v>
      </c>
    </row>
    <row r="127" spans="1:42" s="185" customFormat="1" x14ac:dyDescent="0.25">
      <c r="A127" s="175">
        <v>5</v>
      </c>
      <c r="B127" s="175" t="s">
        <v>275</v>
      </c>
      <c r="C127" s="176">
        <v>1</v>
      </c>
      <c r="D127" s="176">
        <v>3</v>
      </c>
      <c r="E127" s="177"/>
      <c r="F127" s="176">
        <v>0</v>
      </c>
      <c r="G127" s="176">
        <v>1</v>
      </c>
      <c r="H127" s="177"/>
      <c r="I127" s="176">
        <v>0</v>
      </c>
      <c r="J127" s="176">
        <v>0</v>
      </c>
      <c r="K127" s="177"/>
      <c r="L127" s="176">
        <v>0</v>
      </c>
      <c r="M127" s="176">
        <v>0</v>
      </c>
      <c r="N127" s="177"/>
      <c r="O127" s="176">
        <v>0</v>
      </c>
      <c r="P127" s="176">
        <v>0</v>
      </c>
      <c r="Q127" s="177"/>
      <c r="R127" s="176">
        <v>0</v>
      </c>
      <c r="S127" s="176">
        <v>0</v>
      </c>
      <c r="T127" s="178"/>
      <c r="U127" s="179">
        <v>2</v>
      </c>
      <c r="V127" s="176">
        <v>4</v>
      </c>
      <c r="W127" s="176">
        <v>2</v>
      </c>
      <c r="X127" s="176">
        <v>4</v>
      </c>
      <c r="Y127" s="176">
        <v>4</v>
      </c>
      <c r="Z127" s="176">
        <v>4</v>
      </c>
      <c r="AA127" s="176">
        <v>3</v>
      </c>
      <c r="AB127" s="176">
        <v>2</v>
      </c>
      <c r="AC127" s="176">
        <v>4</v>
      </c>
      <c r="AD127" s="179">
        <v>20</v>
      </c>
      <c r="AE127" s="176">
        <v>0</v>
      </c>
      <c r="AF127" s="176">
        <v>1</v>
      </c>
      <c r="AG127" s="176">
        <v>81</v>
      </c>
      <c r="AH127" s="176">
        <v>178</v>
      </c>
      <c r="AI127" s="176">
        <v>1</v>
      </c>
      <c r="AJ127" s="176">
        <v>0</v>
      </c>
      <c r="AK127" s="176">
        <v>9</v>
      </c>
      <c r="AL127" s="176">
        <v>40</v>
      </c>
      <c r="AM127" s="176">
        <v>60</v>
      </c>
      <c r="AN127" s="176">
        <v>0</v>
      </c>
      <c r="AO127" s="184"/>
      <c r="AP127" s="176">
        <v>0</v>
      </c>
    </row>
    <row r="128" spans="1:42" s="185" customFormat="1" x14ac:dyDescent="0.25">
      <c r="A128" s="175">
        <v>6</v>
      </c>
      <c r="B128" s="175" t="s">
        <v>275</v>
      </c>
      <c r="C128" s="176">
        <v>2.5</v>
      </c>
      <c r="D128" s="176">
        <v>5</v>
      </c>
      <c r="E128" s="177"/>
      <c r="F128" s="176">
        <v>0</v>
      </c>
      <c r="G128" s="176">
        <v>0</v>
      </c>
      <c r="H128" s="177"/>
      <c r="I128" s="176">
        <v>0</v>
      </c>
      <c r="J128" s="176">
        <v>0</v>
      </c>
      <c r="K128" s="177"/>
      <c r="L128" s="176">
        <v>0</v>
      </c>
      <c r="M128" s="176">
        <v>0</v>
      </c>
      <c r="N128" s="177"/>
      <c r="O128" s="176">
        <v>1</v>
      </c>
      <c r="P128" s="176">
        <v>5</v>
      </c>
      <c r="Q128" s="177"/>
      <c r="R128" s="176">
        <v>1</v>
      </c>
      <c r="S128" s="176">
        <v>5</v>
      </c>
      <c r="T128" s="178"/>
      <c r="U128" s="179">
        <v>2</v>
      </c>
      <c r="V128" s="176">
        <v>3</v>
      </c>
      <c r="W128" s="176">
        <v>2</v>
      </c>
      <c r="X128" s="176">
        <v>3</v>
      </c>
      <c r="Y128" s="176">
        <v>4</v>
      </c>
      <c r="Z128" s="176">
        <v>3</v>
      </c>
      <c r="AA128" s="176">
        <v>3</v>
      </c>
      <c r="AB128" s="176">
        <v>2</v>
      </c>
      <c r="AC128" s="176">
        <v>3</v>
      </c>
      <c r="AD128" s="179">
        <v>27</v>
      </c>
      <c r="AE128" s="176">
        <v>0</v>
      </c>
      <c r="AF128" s="176">
        <v>12</v>
      </c>
      <c r="AG128" s="176">
        <v>60</v>
      </c>
      <c r="AH128" s="176">
        <v>168</v>
      </c>
      <c r="AI128" s="176">
        <v>2</v>
      </c>
      <c r="AJ128" s="176">
        <v>1</v>
      </c>
      <c r="AK128" s="176">
        <v>20</v>
      </c>
      <c r="AL128" s="176">
        <v>4</v>
      </c>
      <c r="AM128" s="176">
        <v>20</v>
      </c>
      <c r="AN128" s="176">
        <v>1</v>
      </c>
      <c r="AO128" s="184"/>
      <c r="AP128" s="176">
        <v>0</v>
      </c>
    </row>
    <row r="129" spans="1:42" s="185" customFormat="1" x14ac:dyDescent="0.25">
      <c r="A129" s="175">
        <v>7</v>
      </c>
      <c r="B129" s="175" t="s">
        <v>275</v>
      </c>
      <c r="C129" s="176">
        <v>1</v>
      </c>
      <c r="D129" s="109">
        <v>5</v>
      </c>
      <c r="E129" s="177"/>
      <c r="F129" s="176">
        <v>0</v>
      </c>
      <c r="G129" s="176">
        <v>0</v>
      </c>
      <c r="H129" s="177"/>
      <c r="I129" s="176"/>
      <c r="J129" s="176"/>
      <c r="K129" s="177"/>
      <c r="L129" s="176">
        <v>5</v>
      </c>
      <c r="M129" s="176">
        <v>2</v>
      </c>
      <c r="N129" s="177"/>
      <c r="O129" s="176">
        <v>2</v>
      </c>
      <c r="P129" s="176">
        <v>5</v>
      </c>
      <c r="Q129" s="177"/>
      <c r="R129" s="176">
        <v>1</v>
      </c>
      <c r="S129" s="176">
        <v>1</v>
      </c>
      <c r="T129" s="178"/>
      <c r="U129" s="179">
        <v>3</v>
      </c>
      <c r="V129" s="176">
        <v>3</v>
      </c>
      <c r="W129" s="176">
        <v>3</v>
      </c>
      <c r="X129" s="176">
        <v>4</v>
      </c>
      <c r="Y129" s="176">
        <v>5</v>
      </c>
      <c r="Z129" s="176">
        <v>5</v>
      </c>
      <c r="AA129" s="176">
        <v>5</v>
      </c>
      <c r="AB129" s="176">
        <v>5</v>
      </c>
      <c r="AC129" s="176">
        <v>2</v>
      </c>
      <c r="AD129" s="179">
        <v>22</v>
      </c>
      <c r="AE129" s="176">
        <v>0</v>
      </c>
      <c r="AF129" s="176">
        <v>3</v>
      </c>
      <c r="AG129" s="176">
        <v>85</v>
      </c>
      <c r="AH129" s="176">
        <v>189</v>
      </c>
      <c r="AI129" s="176">
        <v>1</v>
      </c>
      <c r="AJ129" s="176">
        <v>1</v>
      </c>
      <c r="AK129" s="176">
        <v>9</v>
      </c>
      <c r="AL129" s="176">
        <v>2</v>
      </c>
      <c r="AM129" s="176">
        <v>15</v>
      </c>
      <c r="AN129" s="176">
        <v>0</v>
      </c>
      <c r="AO129" s="184"/>
      <c r="AP129" s="176">
        <v>0</v>
      </c>
    </row>
    <row r="130" spans="1:42" s="185" customFormat="1" x14ac:dyDescent="0.25">
      <c r="A130" s="175">
        <v>8</v>
      </c>
      <c r="B130" s="175" t="s">
        <v>275</v>
      </c>
      <c r="C130" s="176">
        <v>1</v>
      </c>
      <c r="D130" s="176">
        <v>2</v>
      </c>
      <c r="E130" s="177"/>
      <c r="F130" s="176">
        <v>0</v>
      </c>
      <c r="G130" s="176">
        <v>0</v>
      </c>
      <c r="H130" s="177"/>
      <c r="I130" s="176">
        <v>0</v>
      </c>
      <c r="J130" s="176">
        <v>0</v>
      </c>
      <c r="K130" s="177"/>
      <c r="L130" s="176">
        <v>0</v>
      </c>
      <c r="M130" s="176">
        <v>0</v>
      </c>
      <c r="N130" s="177"/>
      <c r="O130" s="176">
        <v>1</v>
      </c>
      <c r="P130" s="176">
        <v>2</v>
      </c>
      <c r="Q130" s="177"/>
      <c r="R130" s="176">
        <v>0</v>
      </c>
      <c r="S130" s="176">
        <v>0</v>
      </c>
      <c r="T130" s="178"/>
      <c r="U130" s="179">
        <v>2</v>
      </c>
      <c r="V130" s="176">
        <v>3</v>
      </c>
      <c r="W130" s="176">
        <v>4</v>
      </c>
      <c r="X130" s="176">
        <v>5</v>
      </c>
      <c r="Y130" s="176">
        <v>4</v>
      </c>
      <c r="Z130" s="176">
        <v>5</v>
      </c>
      <c r="AA130" s="176">
        <v>4</v>
      </c>
      <c r="AB130" s="176">
        <v>3</v>
      </c>
      <c r="AC130" s="176">
        <v>3</v>
      </c>
      <c r="AD130" s="179">
        <v>29</v>
      </c>
      <c r="AE130" s="176">
        <v>0</v>
      </c>
      <c r="AF130" s="176">
        <v>2</v>
      </c>
      <c r="AG130" s="176">
        <v>85</v>
      </c>
      <c r="AH130" s="176">
        <v>190</v>
      </c>
      <c r="AI130" s="176">
        <v>1</v>
      </c>
      <c r="AJ130" s="176">
        <v>1</v>
      </c>
      <c r="AK130" s="176">
        <v>1</v>
      </c>
      <c r="AL130" s="176">
        <v>35</v>
      </c>
      <c r="AM130" s="176">
        <v>60</v>
      </c>
      <c r="AN130" s="176">
        <v>1</v>
      </c>
      <c r="AO130" s="184"/>
      <c r="AP130" s="176">
        <v>0</v>
      </c>
    </row>
    <row r="131" spans="1:42" s="185" customFormat="1" x14ac:dyDescent="0.25">
      <c r="A131" s="175">
        <v>9</v>
      </c>
      <c r="B131" s="175" t="s">
        <v>275</v>
      </c>
      <c r="C131" s="176">
        <v>0</v>
      </c>
      <c r="D131" s="176">
        <v>0</v>
      </c>
      <c r="E131" s="177"/>
      <c r="F131" s="176">
        <v>1</v>
      </c>
      <c r="G131" s="176">
        <v>1</v>
      </c>
      <c r="H131" s="177"/>
      <c r="I131" s="176">
        <v>0</v>
      </c>
      <c r="J131" s="176">
        <v>0</v>
      </c>
      <c r="K131" s="177"/>
      <c r="L131" s="176">
        <v>0</v>
      </c>
      <c r="M131" s="176">
        <v>0</v>
      </c>
      <c r="N131" s="177"/>
      <c r="O131" s="176">
        <v>0</v>
      </c>
      <c r="P131" s="176">
        <v>0</v>
      </c>
      <c r="Q131" s="177"/>
      <c r="R131" s="176">
        <v>0</v>
      </c>
      <c r="S131" s="176">
        <v>0</v>
      </c>
      <c r="T131" s="178"/>
      <c r="U131" s="179">
        <v>1</v>
      </c>
      <c r="V131" s="176">
        <v>1</v>
      </c>
      <c r="W131" s="176">
        <v>1</v>
      </c>
      <c r="X131" s="176">
        <v>3</v>
      </c>
      <c r="Y131" s="176">
        <v>5</v>
      </c>
      <c r="Z131" s="176">
        <v>3</v>
      </c>
      <c r="AA131" s="176">
        <v>2</v>
      </c>
      <c r="AB131" s="176">
        <v>2</v>
      </c>
      <c r="AC131" s="176">
        <v>1</v>
      </c>
      <c r="AD131" s="179">
        <v>18</v>
      </c>
      <c r="AE131" s="176">
        <v>1</v>
      </c>
      <c r="AF131" s="176">
        <v>0</v>
      </c>
      <c r="AG131" s="176"/>
      <c r="AH131" s="176">
        <v>169</v>
      </c>
      <c r="AI131" s="176">
        <v>2</v>
      </c>
      <c r="AJ131" s="176">
        <v>0</v>
      </c>
      <c r="AK131" s="176">
        <v>5</v>
      </c>
      <c r="AL131" s="176">
        <v>4</v>
      </c>
      <c r="AM131" s="176">
        <v>10</v>
      </c>
      <c r="AN131" s="176">
        <v>0</v>
      </c>
      <c r="AO131" s="184"/>
      <c r="AP131" s="176">
        <v>0</v>
      </c>
    </row>
    <row r="132" spans="1:42" s="185" customFormat="1" x14ac:dyDescent="0.25">
      <c r="A132" s="175">
        <v>10</v>
      </c>
      <c r="B132" s="175" t="s">
        <v>275</v>
      </c>
      <c r="C132" s="176">
        <v>1</v>
      </c>
      <c r="D132" s="176">
        <v>2</v>
      </c>
      <c r="E132" s="177"/>
      <c r="F132" s="176">
        <v>0</v>
      </c>
      <c r="G132" s="176">
        <v>0</v>
      </c>
      <c r="H132" s="177"/>
      <c r="I132" s="176">
        <v>0</v>
      </c>
      <c r="J132" s="176">
        <v>0</v>
      </c>
      <c r="K132" s="177"/>
      <c r="L132" s="176">
        <v>0</v>
      </c>
      <c r="M132" s="176">
        <v>0</v>
      </c>
      <c r="N132" s="177"/>
      <c r="O132" s="176">
        <v>0</v>
      </c>
      <c r="P132" s="176">
        <v>0</v>
      </c>
      <c r="Q132" s="177"/>
      <c r="R132" s="176">
        <v>0</v>
      </c>
      <c r="S132" s="176">
        <v>0</v>
      </c>
      <c r="T132" s="178"/>
      <c r="U132" s="179">
        <v>2</v>
      </c>
      <c r="V132" s="176">
        <v>3</v>
      </c>
      <c r="W132" s="176">
        <v>2</v>
      </c>
      <c r="X132" s="176">
        <v>3</v>
      </c>
      <c r="Y132" s="176">
        <v>3</v>
      </c>
      <c r="Z132" s="176">
        <v>2</v>
      </c>
      <c r="AA132" s="176">
        <v>2</v>
      </c>
      <c r="AB132" s="176">
        <v>1</v>
      </c>
      <c r="AC132" s="176">
        <v>4</v>
      </c>
      <c r="AD132" s="179">
        <v>21</v>
      </c>
      <c r="AE132" s="176">
        <v>1</v>
      </c>
      <c r="AF132" s="176">
        <v>3</v>
      </c>
      <c r="AG132" s="176">
        <v>66</v>
      </c>
      <c r="AH132" s="176">
        <v>184</v>
      </c>
      <c r="AI132" s="176">
        <v>2</v>
      </c>
      <c r="AJ132" s="176">
        <v>1</v>
      </c>
      <c r="AK132" s="176">
        <v>1</v>
      </c>
      <c r="AL132" s="176">
        <v>11</v>
      </c>
      <c r="AM132" s="176">
        <v>75</v>
      </c>
      <c r="AN132" s="176">
        <v>0</v>
      </c>
      <c r="AO132" s="184"/>
      <c r="AP132" s="176">
        <v>1</v>
      </c>
    </row>
    <row r="133" spans="1:42" s="185" customFormat="1" x14ac:dyDescent="0.25">
      <c r="A133" s="175">
        <v>11</v>
      </c>
      <c r="B133" s="175" t="s">
        <v>275</v>
      </c>
      <c r="C133" s="176">
        <v>1</v>
      </c>
      <c r="D133" s="176">
        <v>2</v>
      </c>
      <c r="E133" s="177"/>
      <c r="F133" s="176">
        <v>2</v>
      </c>
      <c r="G133" s="176">
        <v>3</v>
      </c>
      <c r="H133" s="177"/>
      <c r="I133" s="176">
        <v>0</v>
      </c>
      <c r="J133" s="176">
        <v>0</v>
      </c>
      <c r="K133" s="177"/>
      <c r="L133" s="176">
        <v>0</v>
      </c>
      <c r="M133" s="176">
        <v>0</v>
      </c>
      <c r="N133" s="177"/>
      <c r="O133" s="176">
        <v>1</v>
      </c>
      <c r="P133" s="176">
        <v>1</v>
      </c>
      <c r="Q133" s="177"/>
      <c r="R133" s="176">
        <v>1</v>
      </c>
      <c r="S133" s="176">
        <v>1</v>
      </c>
      <c r="T133" s="178"/>
      <c r="U133" s="179">
        <v>1</v>
      </c>
      <c r="V133" s="176">
        <v>3</v>
      </c>
      <c r="W133" s="176">
        <v>2</v>
      </c>
      <c r="X133" s="176">
        <v>3</v>
      </c>
      <c r="Y133" s="176">
        <v>4</v>
      </c>
      <c r="Z133" s="176">
        <v>4</v>
      </c>
      <c r="AA133" s="176">
        <v>4</v>
      </c>
      <c r="AB133" s="176">
        <v>2</v>
      </c>
      <c r="AC133" s="176">
        <v>1</v>
      </c>
      <c r="AD133" s="179">
        <v>20</v>
      </c>
      <c r="AE133" s="176">
        <v>0</v>
      </c>
      <c r="AF133" s="176">
        <v>0</v>
      </c>
      <c r="AG133" s="176">
        <v>76</v>
      </c>
      <c r="AH133" s="176">
        <v>190</v>
      </c>
      <c r="AI133" s="176">
        <v>1</v>
      </c>
      <c r="AJ133" s="176">
        <v>0</v>
      </c>
      <c r="AK133" s="176">
        <v>1</v>
      </c>
      <c r="AL133" s="176">
        <v>40</v>
      </c>
      <c r="AM133" s="176">
        <v>45</v>
      </c>
      <c r="AN133" s="176">
        <v>0</v>
      </c>
      <c r="AO133" s="184"/>
      <c r="AP133" s="176">
        <v>0</v>
      </c>
    </row>
    <row r="134" spans="1:42" s="185" customFormat="1" x14ac:dyDescent="0.25">
      <c r="A134" s="175">
        <v>12</v>
      </c>
      <c r="B134" s="175" t="s">
        <v>275</v>
      </c>
      <c r="C134" s="176">
        <v>0</v>
      </c>
      <c r="D134" s="176">
        <v>0</v>
      </c>
      <c r="E134" s="177"/>
      <c r="F134" s="176">
        <v>0</v>
      </c>
      <c r="G134" s="176">
        <v>0</v>
      </c>
      <c r="H134" s="177"/>
      <c r="I134" s="176">
        <v>0</v>
      </c>
      <c r="J134" s="176">
        <v>0.5</v>
      </c>
      <c r="K134" s="177"/>
      <c r="L134" s="176">
        <v>0</v>
      </c>
      <c r="M134" s="176">
        <v>1</v>
      </c>
      <c r="N134" s="177"/>
      <c r="O134" s="176">
        <v>0</v>
      </c>
      <c r="P134" s="176">
        <v>0.5</v>
      </c>
      <c r="Q134" s="177"/>
      <c r="R134" s="176">
        <v>0</v>
      </c>
      <c r="S134" s="176">
        <v>0</v>
      </c>
      <c r="T134" s="178"/>
      <c r="U134" s="179">
        <v>1</v>
      </c>
      <c r="V134" s="176">
        <v>4</v>
      </c>
      <c r="W134" s="176">
        <v>4</v>
      </c>
      <c r="X134" s="176">
        <v>4</v>
      </c>
      <c r="Y134" s="176">
        <v>5</v>
      </c>
      <c r="Z134" s="176">
        <v>5</v>
      </c>
      <c r="AA134" s="176">
        <v>5</v>
      </c>
      <c r="AB134" s="176">
        <v>1</v>
      </c>
      <c r="AC134" s="176">
        <v>5</v>
      </c>
      <c r="AD134" s="179">
        <v>20</v>
      </c>
      <c r="AE134" s="176">
        <v>0</v>
      </c>
      <c r="AF134" s="176">
        <v>0</v>
      </c>
      <c r="AG134" s="176">
        <v>86</v>
      </c>
      <c r="AH134" s="176">
        <v>198</v>
      </c>
      <c r="AI134" s="176">
        <v>1</v>
      </c>
      <c r="AJ134" s="176">
        <v>0</v>
      </c>
      <c r="AK134" s="176">
        <v>1</v>
      </c>
      <c r="AL134" s="176">
        <v>20</v>
      </c>
      <c r="AM134" s="176">
        <v>50</v>
      </c>
      <c r="AN134" s="176">
        <v>0</v>
      </c>
      <c r="AO134" s="184"/>
      <c r="AP134" s="176">
        <v>0</v>
      </c>
    </row>
    <row r="135" spans="1:42" s="185" customFormat="1" x14ac:dyDescent="0.25">
      <c r="A135" s="175">
        <v>13</v>
      </c>
      <c r="B135" s="175" t="s">
        <v>275</v>
      </c>
      <c r="C135" s="176">
        <v>1</v>
      </c>
      <c r="D135" s="176">
        <v>1</v>
      </c>
      <c r="E135" s="177"/>
      <c r="F135" s="176">
        <v>0</v>
      </c>
      <c r="G135" s="176">
        <v>0</v>
      </c>
      <c r="H135" s="177"/>
      <c r="I135" s="176">
        <v>2</v>
      </c>
      <c r="J135" s="176">
        <v>2</v>
      </c>
      <c r="K135" s="177"/>
      <c r="L135" s="176">
        <v>0</v>
      </c>
      <c r="M135" s="176">
        <v>0</v>
      </c>
      <c r="N135" s="177"/>
      <c r="O135" s="176">
        <v>1</v>
      </c>
      <c r="P135" s="176">
        <v>1</v>
      </c>
      <c r="Q135" s="177"/>
      <c r="R135" s="176">
        <v>0</v>
      </c>
      <c r="S135" s="176">
        <v>0</v>
      </c>
      <c r="T135" s="178"/>
      <c r="U135" s="179">
        <v>3</v>
      </c>
      <c r="V135" s="176">
        <v>3</v>
      </c>
      <c r="W135" s="176">
        <v>1</v>
      </c>
      <c r="X135" s="176">
        <v>5</v>
      </c>
      <c r="Y135" s="176">
        <v>3</v>
      </c>
      <c r="Z135" s="176">
        <v>3</v>
      </c>
      <c r="AA135" s="176">
        <v>3</v>
      </c>
      <c r="AB135" s="176">
        <v>5</v>
      </c>
      <c r="AC135" s="176">
        <v>3</v>
      </c>
      <c r="AD135" s="179">
        <v>21</v>
      </c>
      <c r="AE135" s="176">
        <v>1</v>
      </c>
      <c r="AF135" s="176">
        <v>2</v>
      </c>
      <c r="AG135" s="176">
        <v>65</v>
      </c>
      <c r="AH135" s="176">
        <v>165</v>
      </c>
      <c r="AI135" s="176">
        <v>1</v>
      </c>
      <c r="AJ135" s="176">
        <v>0</v>
      </c>
      <c r="AK135" s="176">
        <v>1</v>
      </c>
      <c r="AL135" s="176">
        <v>8</v>
      </c>
      <c r="AM135" s="176">
        <v>20</v>
      </c>
      <c r="AN135" s="176">
        <v>1</v>
      </c>
      <c r="AO135" s="184"/>
      <c r="AP135" s="176">
        <v>0</v>
      </c>
    </row>
    <row r="136" spans="1:42" s="185" customFormat="1" x14ac:dyDescent="0.25">
      <c r="A136" s="175">
        <v>14</v>
      </c>
      <c r="B136" s="175" t="s">
        <v>275</v>
      </c>
      <c r="C136" s="176">
        <v>0</v>
      </c>
      <c r="D136" s="176">
        <v>0</v>
      </c>
      <c r="E136" s="177"/>
      <c r="F136" s="176">
        <v>0</v>
      </c>
      <c r="G136" s="176">
        <v>0</v>
      </c>
      <c r="H136" s="177"/>
      <c r="I136" s="176">
        <v>0</v>
      </c>
      <c r="J136" s="176">
        <v>0</v>
      </c>
      <c r="K136" s="177"/>
      <c r="L136" s="176">
        <v>0</v>
      </c>
      <c r="M136" s="176">
        <v>0</v>
      </c>
      <c r="N136" s="177"/>
      <c r="O136" s="176">
        <v>0</v>
      </c>
      <c r="P136" s="176">
        <v>0</v>
      </c>
      <c r="Q136" s="177"/>
      <c r="R136" s="176">
        <v>0</v>
      </c>
      <c r="S136" s="176">
        <v>0</v>
      </c>
      <c r="T136" s="178"/>
      <c r="U136" s="179">
        <v>3</v>
      </c>
      <c r="V136" s="176">
        <v>4</v>
      </c>
      <c r="W136" s="176">
        <v>1</v>
      </c>
      <c r="X136" s="176">
        <v>3</v>
      </c>
      <c r="Y136" s="176">
        <v>3</v>
      </c>
      <c r="Z136" s="176">
        <v>4</v>
      </c>
      <c r="AA136" s="176">
        <v>3</v>
      </c>
      <c r="AB136" s="176">
        <v>2</v>
      </c>
      <c r="AC136" s="176">
        <v>2</v>
      </c>
      <c r="AD136" s="179">
        <v>20</v>
      </c>
      <c r="AE136" s="176">
        <v>1</v>
      </c>
      <c r="AF136" s="176">
        <v>0</v>
      </c>
      <c r="AG136" s="176">
        <v>68</v>
      </c>
      <c r="AH136" s="176">
        <v>188</v>
      </c>
      <c r="AI136" s="176">
        <v>1</v>
      </c>
      <c r="AJ136" s="176">
        <v>0</v>
      </c>
      <c r="AK136" s="176"/>
      <c r="AL136" s="176">
        <v>3</v>
      </c>
      <c r="AM136" s="176">
        <v>13</v>
      </c>
      <c r="AN136" s="176">
        <v>0</v>
      </c>
      <c r="AO136" s="184"/>
      <c r="AP136" s="176">
        <v>0</v>
      </c>
    </row>
    <row r="137" spans="1:42" s="185" customFormat="1" x14ac:dyDescent="0.25">
      <c r="A137" s="175">
        <v>15</v>
      </c>
      <c r="B137" s="175" t="s">
        <v>275</v>
      </c>
      <c r="C137" s="176">
        <v>1</v>
      </c>
      <c r="D137" s="176">
        <v>4</v>
      </c>
      <c r="E137" s="177"/>
      <c r="F137" s="176">
        <v>0</v>
      </c>
      <c r="G137" s="176">
        <v>0</v>
      </c>
      <c r="H137" s="177"/>
      <c r="I137" s="176">
        <v>0</v>
      </c>
      <c r="J137" s="176">
        <v>0</v>
      </c>
      <c r="K137" s="177"/>
      <c r="L137" s="176">
        <v>0</v>
      </c>
      <c r="M137" s="176">
        <v>0</v>
      </c>
      <c r="N137" s="177"/>
      <c r="O137" s="176">
        <v>1</v>
      </c>
      <c r="P137" s="176">
        <v>2</v>
      </c>
      <c r="Q137" s="177"/>
      <c r="R137" s="176">
        <v>0</v>
      </c>
      <c r="S137" s="176">
        <v>0</v>
      </c>
      <c r="T137" s="178"/>
      <c r="U137" s="179">
        <v>3</v>
      </c>
      <c r="V137" s="176">
        <v>3</v>
      </c>
      <c r="W137" s="176">
        <v>1</v>
      </c>
      <c r="X137" s="176">
        <v>5</v>
      </c>
      <c r="Y137" s="176">
        <v>4</v>
      </c>
      <c r="Z137" s="176">
        <v>1</v>
      </c>
      <c r="AA137" s="176">
        <v>1</v>
      </c>
      <c r="AB137" s="176">
        <v>1</v>
      </c>
      <c r="AC137" s="176">
        <v>1</v>
      </c>
      <c r="AD137" s="179">
        <v>22</v>
      </c>
      <c r="AE137" s="176">
        <v>1</v>
      </c>
      <c r="AF137" s="176">
        <v>1</v>
      </c>
      <c r="AG137" s="176">
        <v>70</v>
      </c>
      <c r="AH137" s="176">
        <v>179</v>
      </c>
      <c r="AI137" s="176">
        <v>1</v>
      </c>
      <c r="AJ137" s="176">
        <v>1</v>
      </c>
      <c r="AK137" s="176">
        <v>9</v>
      </c>
      <c r="AL137" s="176">
        <v>30</v>
      </c>
      <c r="AM137" s="176">
        <v>60</v>
      </c>
      <c r="AN137" s="176">
        <v>1</v>
      </c>
      <c r="AO137" s="184"/>
      <c r="AP137" s="176">
        <v>0</v>
      </c>
    </row>
    <row r="138" spans="1:42" s="185" customFormat="1" x14ac:dyDescent="0.25">
      <c r="A138" s="175">
        <v>16</v>
      </c>
      <c r="B138" s="175" t="s">
        <v>275</v>
      </c>
      <c r="C138" s="176">
        <v>1</v>
      </c>
      <c r="D138" s="176">
        <v>5</v>
      </c>
      <c r="E138" s="177"/>
      <c r="F138" s="176">
        <v>0</v>
      </c>
      <c r="G138" s="176">
        <v>0</v>
      </c>
      <c r="H138" s="177"/>
      <c r="I138" s="176">
        <v>1</v>
      </c>
      <c r="J138" s="176">
        <v>5</v>
      </c>
      <c r="K138" s="177"/>
      <c r="L138" s="176">
        <v>1</v>
      </c>
      <c r="M138" s="176">
        <v>5</v>
      </c>
      <c r="N138" s="177"/>
      <c r="O138" s="176">
        <v>2</v>
      </c>
      <c r="P138" s="176">
        <v>5</v>
      </c>
      <c r="Q138" s="177"/>
      <c r="R138" s="176">
        <v>0</v>
      </c>
      <c r="S138" s="176">
        <v>0</v>
      </c>
      <c r="T138" s="178"/>
      <c r="U138" s="179">
        <v>5</v>
      </c>
      <c r="V138" s="176">
        <v>5</v>
      </c>
      <c r="W138" s="176">
        <v>1</v>
      </c>
      <c r="X138" s="176">
        <v>5</v>
      </c>
      <c r="Y138" s="176">
        <v>4</v>
      </c>
      <c r="Z138" s="176">
        <v>3</v>
      </c>
      <c r="AA138" s="176">
        <v>4</v>
      </c>
      <c r="AB138" s="176">
        <v>3</v>
      </c>
      <c r="AC138" s="176">
        <v>1</v>
      </c>
      <c r="AD138" s="179">
        <v>23</v>
      </c>
      <c r="AE138" s="176">
        <v>1</v>
      </c>
      <c r="AF138" s="176">
        <v>7</v>
      </c>
      <c r="AG138" s="176">
        <v>58</v>
      </c>
      <c r="AH138" s="176">
        <v>165</v>
      </c>
      <c r="AI138" s="176">
        <v>1</v>
      </c>
      <c r="AJ138" s="176">
        <v>0</v>
      </c>
      <c r="AK138" s="176">
        <v>1</v>
      </c>
      <c r="AL138" s="176"/>
      <c r="AM138" s="176"/>
      <c r="AN138" s="176">
        <v>1</v>
      </c>
      <c r="AO138" s="184"/>
      <c r="AP138" s="176">
        <v>0</v>
      </c>
    </row>
    <row r="139" spans="1:42" s="185" customFormat="1" x14ac:dyDescent="0.25">
      <c r="A139" s="175">
        <v>17</v>
      </c>
      <c r="B139" s="175" t="s">
        <v>275</v>
      </c>
      <c r="C139" s="176">
        <v>2</v>
      </c>
      <c r="D139" s="176">
        <v>5</v>
      </c>
      <c r="E139" s="177"/>
      <c r="F139" s="176">
        <v>1</v>
      </c>
      <c r="G139" s="176">
        <v>2</v>
      </c>
      <c r="H139" s="177"/>
      <c r="I139" s="176">
        <v>0</v>
      </c>
      <c r="J139" s="176">
        <v>0</v>
      </c>
      <c r="K139" s="177"/>
      <c r="L139" s="176">
        <v>0</v>
      </c>
      <c r="M139" s="176">
        <v>0</v>
      </c>
      <c r="N139" s="177"/>
      <c r="O139" s="176">
        <v>0</v>
      </c>
      <c r="P139" s="176">
        <v>0</v>
      </c>
      <c r="Q139" s="177"/>
      <c r="R139" s="176">
        <v>0</v>
      </c>
      <c r="S139" s="176">
        <v>0</v>
      </c>
      <c r="T139" s="178"/>
      <c r="U139" s="179"/>
      <c r="V139" s="176">
        <v>1</v>
      </c>
      <c r="W139" s="176">
        <v>1</v>
      </c>
      <c r="X139" s="176">
        <v>5</v>
      </c>
      <c r="Y139" s="176">
        <v>3</v>
      </c>
      <c r="Z139" s="176">
        <v>1</v>
      </c>
      <c r="AA139" s="176">
        <v>3</v>
      </c>
      <c r="AB139" s="176">
        <v>1</v>
      </c>
      <c r="AC139" s="176">
        <v>4</v>
      </c>
      <c r="AD139" s="179">
        <v>24</v>
      </c>
      <c r="AE139" s="176">
        <v>1</v>
      </c>
      <c r="AF139" s="176">
        <v>4</v>
      </c>
      <c r="AG139" s="176">
        <v>62</v>
      </c>
      <c r="AH139" s="176">
        <v>169</v>
      </c>
      <c r="AI139" s="176">
        <v>1</v>
      </c>
      <c r="AJ139" s="176">
        <v>1</v>
      </c>
      <c r="AK139" s="176">
        <v>9</v>
      </c>
      <c r="AL139" s="176">
        <v>45</v>
      </c>
      <c r="AM139" s="176">
        <v>45</v>
      </c>
      <c r="AN139" s="176">
        <v>1</v>
      </c>
      <c r="AO139" s="184"/>
      <c r="AP139" s="176">
        <v>1</v>
      </c>
    </row>
    <row r="140" spans="1:42" s="185" customFormat="1" x14ac:dyDescent="0.25">
      <c r="A140" s="175">
        <v>18</v>
      </c>
      <c r="B140" s="175" t="s">
        <v>275</v>
      </c>
      <c r="C140" s="176">
        <v>0</v>
      </c>
      <c r="D140" s="176">
        <v>0</v>
      </c>
      <c r="E140" s="177"/>
      <c r="F140" s="176">
        <v>1</v>
      </c>
      <c r="G140" s="176">
        <v>1</v>
      </c>
      <c r="H140" s="177"/>
      <c r="I140" s="176">
        <v>0</v>
      </c>
      <c r="J140" s="176">
        <v>0</v>
      </c>
      <c r="K140" s="177"/>
      <c r="L140" s="176">
        <v>0</v>
      </c>
      <c r="M140" s="176">
        <v>0</v>
      </c>
      <c r="N140" s="177"/>
      <c r="O140" s="176">
        <v>1</v>
      </c>
      <c r="P140" s="176">
        <v>3</v>
      </c>
      <c r="Q140" s="177"/>
      <c r="R140" s="176">
        <v>0</v>
      </c>
      <c r="S140" s="176">
        <v>0</v>
      </c>
      <c r="T140" s="178"/>
      <c r="U140" s="179">
        <v>3</v>
      </c>
      <c r="V140" s="176">
        <v>1</v>
      </c>
      <c r="W140" s="176">
        <v>1</v>
      </c>
      <c r="X140" s="176">
        <v>4</v>
      </c>
      <c r="Y140" s="176">
        <v>3</v>
      </c>
      <c r="Z140" s="176">
        <v>3</v>
      </c>
      <c r="AA140" s="176">
        <v>4</v>
      </c>
      <c r="AB140" s="176">
        <v>5</v>
      </c>
      <c r="AC140" s="176">
        <v>1</v>
      </c>
      <c r="AD140" s="179">
        <v>19</v>
      </c>
      <c r="AE140" s="176">
        <v>1</v>
      </c>
      <c r="AF140" s="176">
        <v>0</v>
      </c>
      <c r="AG140" s="176">
        <v>60</v>
      </c>
      <c r="AH140" s="176">
        <v>136</v>
      </c>
      <c r="AI140" s="176">
        <v>1</v>
      </c>
      <c r="AJ140" s="176">
        <v>0</v>
      </c>
      <c r="AK140" s="176">
        <v>15</v>
      </c>
      <c r="AL140" s="176">
        <v>1.5</v>
      </c>
      <c r="AM140" s="176">
        <v>20</v>
      </c>
      <c r="AN140" s="176">
        <v>0</v>
      </c>
      <c r="AO140" s="184"/>
      <c r="AP140" s="176">
        <v>0</v>
      </c>
    </row>
    <row r="141" spans="1:42" s="185" customFormat="1" x14ac:dyDescent="0.25">
      <c r="A141" s="175">
        <v>19</v>
      </c>
      <c r="B141" s="175" t="s">
        <v>275</v>
      </c>
      <c r="C141" s="176">
        <v>0</v>
      </c>
      <c r="D141" s="176">
        <v>0</v>
      </c>
      <c r="E141" s="177"/>
      <c r="F141" s="176">
        <v>0</v>
      </c>
      <c r="G141" s="176">
        <v>0</v>
      </c>
      <c r="H141" s="177"/>
      <c r="I141" s="176">
        <v>0</v>
      </c>
      <c r="J141" s="176">
        <v>0</v>
      </c>
      <c r="K141" s="177"/>
      <c r="L141" s="176">
        <v>0</v>
      </c>
      <c r="M141" s="176">
        <v>0</v>
      </c>
      <c r="N141" s="177"/>
      <c r="O141" s="176">
        <v>0</v>
      </c>
      <c r="P141" s="176">
        <v>0</v>
      </c>
      <c r="Q141" s="177"/>
      <c r="R141" s="176">
        <v>0</v>
      </c>
      <c r="S141" s="176">
        <v>0</v>
      </c>
      <c r="T141" s="178"/>
      <c r="U141" s="179">
        <v>4</v>
      </c>
      <c r="V141" s="176">
        <v>2</v>
      </c>
      <c r="W141" s="176">
        <v>1</v>
      </c>
      <c r="X141" s="176">
        <v>5</v>
      </c>
      <c r="Y141" s="176">
        <v>3</v>
      </c>
      <c r="Z141" s="176">
        <v>3</v>
      </c>
      <c r="AA141" s="176">
        <v>3</v>
      </c>
      <c r="AB141" s="176">
        <v>4</v>
      </c>
      <c r="AC141" s="176">
        <v>3</v>
      </c>
      <c r="AD141" s="179">
        <v>22</v>
      </c>
      <c r="AE141" s="176">
        <v>1</v>
      </c>
      <c r="AF141" s="176">
        <v>3</v>
      </c>
      <c r="AG141" s="176">
        <v>65</v>
      </c>
      <c r="AH141" s="176">
        <v>171</v>
      </c>
      <c r="AI141" s="176">
        <v>1</v>
      </c>
      <c r="AJ141" s="176">
        <v>1</v>
      </c>
      <c r="AK141" s="176">
        <v>9</v>
      </c>
      <c r="AL141" s="176">
        <v>16</v>
      </c>
      <c r="AM141" s="176">
        <v>45</v>
      </c>
      <c r="AN141" s="176">
        <v>1</v>
      </c>
      <c r="AO141" s="184"/>
      <c r="AP141" s="176">
        <v>0</v>
      </c>
    </row>
    <row r="142" spans="1:42" s="185" customFormat="1" x14ac:dyDescent="0.25">
      <c r="A142" s="175">
        <v>20</v>
      </c>
      <c r="B142" s="175" t="s">
        <v>275</v>
      </c>
      <c r="C142" s="176">
        <v>0</v>
      </c>
      <c r="D142" s="176">
        <v>0</v>
      </c>
      <c r="E142" s="177"/>
      <c r="F142" s="176">
        <v>1</v>
      </c>
      <c r="G142" s="176">
        <v>4</v>
      </c>
      <c r="H142" s="177"/>
      <c r="I142" s="176">
        <v>2</v>
      </c>
      <c r="J142" s="176">
        <v>5</v>
      </c>
      <c r="K142" s="177"/>
      <c r="L142" s="176">
        <v>1</v>
      </c>
      <c r="M142" s="176">
        <v>5</v>
      </c>
      <c r="N142" s="177"/>
      <c r="O142" s="176">
        <v>1</v>
      </c>
      <c r="P142" s="176">
        <v>5</v>
      </c>
      <c r="Q142" s="177"/>
      <c r="R142" s="176">
        <v>0</v>
      </c>
      <c r="S142" s="176">
        <v>0</v>
      </c>
      <c r="T142" s="178"/>
      <c r="U142" s="179">
        <v>1</v>
      </c>
      <c r="V142" s="176">
        <v>5</v>
      </c>
      <c r="W142" s="176">
        <v>1</v>
      </c>
      <c r="X142" s="176">
        <v>4</v>
      </c>
      <c r="Y142" s="176">
        <v>5</v>
      </c>
      <c r="Z142" s="176">
        <v>1</v>
      </c>
      <c r="AA142" s="176">
        <v>3</v>
      </c>
      <c r="AB142" s="176">
        <v>3</v>
      </c>
      <c r="AC142" s="176">
        <v>1</v>
      </c>
      <c r="AD142" s="179">
        <v>19</v>
      </c>
      <c r="AE142" s="176">
        <v>1</v>
      </c>
      <c r="AF142" s="176">
        <v>1</v>
      </c>
      <c r="AG142" s="176"/>
      <c r="AH142" s="176">
        <v>162</v>
      </c>
      <c r="AI142" s="176">
        <v>2</v>
      </c>
      <c r="AJ142" s="176">
        <v>0</v>
      </c>
      <c r="AK142" s="176">
        <v>1</v>
      </c>
      <c r="AL142" s="176"/>
      <c r="AM142" s="176">
        <v>15</v>
      </c>
      <c r="AN142" s="176">
        <v>0</v>
      </c>
      <c r="AO142" s="184"/>
      <c r="AP142" s="176">
        <v>0</v>
      </c>
    </row>
    <row r="143" spans="1:42" s="185" customFormat="1" x14ac:dyDescent="0.25">
      <c r="A143" s="175">
        <v>21</v>
      </c>
      <c r="B143" s="175" t="s">
        <v>275</v>
      </c>
      <c r="C143" s="176">
        <v>1</v>
      </c>
      <c r="D143" s="176">
        <v>3</v>
      </c>
      <c r="E143" s="177"/>
      <c r="F143" s="176">
        <v>1</v>
      </c>
      <c r="G143" s="176">
        <v>5</v>
      </c>
      <c r="H143" s="177"/>
      <c r="I143" s="176">
        <v>2</v>
      </c>
      <c r="J143" s="176">
        <v>5</v>
      </c>
      <c r="K143" s="177"/>
      <c r="L143" s="176">
        <v>2</v>
      </c>
      <c r="M143" s="176">
        <v>2</v>
      </c>
      <c r="N143" s="177"/>
      <c r="O143" s="176">
        <v>1</v>
      </c>
      <c r="P143" s="176">
        <v>5</v>
      </c>
      <c r="Q143" s="177"/>
      <c r="R143" s="176">
        <v>0</v>
      </c>
      <c r="S143" s="176">
        <v>0</v>
      </c>
      <c r="T143" s="178"/>
      <c r="U143" s="179">
        <v>3</v>
      </c>
      <c r="V143" s="176">
        <v>4</v>
      </c>
      <c r="W143" s="176">
        <v>5</v>
      </c>
      <c r="X143" s="176">
        <v>2</v>
      </c>
      <c r="Y143" s="176">
        <v>2</v>
      </c>
      <c r="Z143" s="176">
        <v>3</v>
      </c>
      <c r="AA143" s="176">
        <v>1</v>
      </c>
      <c r="AB143" s="176">
        <v>2</v>
      </c>
      <c r="AC143" s="176">
        <v>5</v>
      </c>
      <c r="AD143" s="179">
        <v>24</v>
      </c>
      <c r="AE143" s="176">
        <v>0</v>
      </c>
      <c r="AF143" s="176">
        <v>1</v>
      </c>
      <c r="AG143" s="176">
        <v>90</v>
      </c>
      <c r="AH143" s="176">
        <v>176</v>
      </c>
      <c r="AI143" s="176">
        <v>1</v>
      </c>
      <c r="AJ143" s="176">
        <v>0</v>
      </c>
      <c r="AK143" s="176">
        <v>1</v>
      </c>
      <c r="AL143" s="176">
        <v>5</v>
      </c>
      <c r="AM143" s="176">
        <v>15</v>
      </c>
      <c r="AN143" s="176"/>
      <c r="AO143" s="184"/>
      <c r="AP143" s="176">
        <v>0</v>
      </c>
    </row>
    <row r="144" spans="1:42" s="185" customFormat="1" x14ac:dyDescent="0.25">
      <c r="A144" s="175">
        <v>22</v>
      </c>
      <c r="B144" s="175" t="s">
        <v>275</v>
      </c>
      <c r="C144" s="176">
        <v>0</v>
      </c>
      <c r="D144" s="176">
        <v>0</v>
      </c>
      <c r="E144" s="177"/>
      <c r="F144" s="176">
        <v>1</v>
      </c>
      <c r="G144" s="176">
        <v>3.5</v>
      </c>
      <c r="H144" s="177"/>
      <c r="I144" s="176">
        <v>2</v>
      </c>
      <c r="J144" s="176">
        <v>5</v>
      </c>
      <c r="K144" s="177"/>
      <c r="L144" s="176">
        <v>0</v>
      </c>
      <c r="M144" s="176">
        <v>0</v>
      </c>
      <c r="N144" s="177"/>
      <c r="O144" s="176">
        <v>1</v>
      </c>
      <c r="P144" s="176">
        <v>3</v>
      </c>
      <c r="Q144" s="177"/>
      <c r="R144" s="176">
        <v>0</v>
      </c>
      <c r="S144" s="176">
        <v>0</v>
      </c>
      <c r="T144" s="178"/>
      <c r="U144" s="179">
        <v>2</v>
      </c>
      <c r="V144" s="176">
        <v>1</v>
      </c>
      <c r="W144" s="176">
        <v>1</v>
      </c>
      <c r="X144" s="176">
        <v>1</v>
      </c>
      <c r="Y144" s="176">
        <v>5</v>
      </c>
      <c r="Z144" s="176">
        <v>3</v>
      </c>
      <c r="AA144" s="176">
        <v>3</v>
      </c>
      <c r="AB144" s="176">
        <v>1</v>
      </c>
      <c r="AC144" s="176">
        <v>4</v>
      </c>
      <c r="AD144" s="179">
        <v>20</v>
      </c>
      <c r="AE144" s="176">
        <v>0</v>
      </c>
      <c r="AF144" s="176">
        <v>0</v>
      </c>
      <c r="AG144" s="176">
        <v>80</v>
      </c>
      <c r="AH144" s="176">
        <v>179</v>
      </c>
      <c r="AI144" s="176">
        <v>1</v>
      </c>
      <c r="AJ144" s="176">
        <v>0</v>
      </c>
      <c r="AK144" s="176">
        <v>20</v>
      </c>
      <c r="AL144" s="176">
        <v>10</v>
      </c>
      <c r="AM144" s="176">
        <v>35</v>
      </c>
      <c r="AN144" s="176">
        <v>0</v>
      </c>
      <c r="AO144" s="184"/>
      <c r="AP144" s="176">
        <v>0</v>
      </c>
    </row>
    <row r="145" spans="1:42" s="185" customFormat="1" x14ac:dyDescent="0.25">
      <c r="A145" s="175">
        <v>23</v>
      </c>
      <c r="B145" s="175" t="s">
        <v>275</v>
      </c>
      <c r="C145" s="176">
        <v>1</v>
      </c>
      <c r="D145" s="176">
        <v>3</v>
      </c>
      <c r="E145" s="177"/>
      <c r="F145" s="176">
        <v>0</v>
      </c>
      <c r="G145" s="176">
        <v>0</v>
      </c>
      <c r="H145" s="177"/>
      <c r="I145" s="176">
        <v>0</v>
      </c>
      <c r="J145" s="176">
        <v>0</v>
      </c>
      <c r="K145" s="177"/>
      <c r="L145" s="176">
        <v>0</v>
      </c>
      <c r="M145" s="176">
        <v>0</v>
      </c>
      <c r="N145" s="177"/>
      <c r="O145" s="176">
        <v>0</v>
      </c>
      <c r="P145" s="176">
        <v>0</v>
      </c>
      <c r="Q145" s="177"/>
      <c r="R145" s="176">
        <v>0</v>
      </c>
      <c r="S145" s="176">
        <v>0</v>
      </c>
      <c r="T145" s="178"/>
      <c r="U145" s="179">
        <v>3</v>
      </c>
      <c r="V145" s="176">
        <v>5</v>
      </c>
      <c r="W145" s="176">
        <v>1</v>
      </c>
      <c r="X145" s="176">
        <v>5</v>
      </c>
      <c r="Y145" s="176">
        <v>2</v>
      </c>
      <c r="Z145" s="176">
        <v>1</v>
      </c>
      <c r="AA145" s="176">
        <v>1</v>
      </c>
      <c r="AB145" s="176">
        <v>3</v>
      </c>
      <c r="AC145" s="176">
        <v>2</v>
      </c>
      <c r="AD145" s="179">
        <v>19</v>
      </c>
      <c r="AE145" s="176">
        <v>1</v>
      </c>
      <c r="AF145" s="176">
        <v>0</v>
      </c>
      <c r="AG145" s="176">
        <v>70</v>
      </c>
      <c r="AH145" s="176">
        <v>170</v>
      </c>
      <c r="AI145" s="176">
        <v>2</v>
      </c>
      <c r="AJ145" s="176">
        <v>0</v>
      </c>
      <c r="AK145" s="176">
        <v>1</v>
      </c>
      <c r="AL145" s="176">
        <v>2</v>
      </c>
      <c r="AM145" s="176">
        <v>15</v>
      </c>
      <c r="AN145" s="176">
        <v>0</v>
      </c>
      <c r="AO145" s="184"/>
      <c r="AP145" s="176">
        <v>0</v>
      </c>
    </row>
    <row r="146" spans="1:42" s="185" customFormat="1" x14ac:dyDescent="0.25">
      <c r="A146" s="175">
        <v>24</v>
      </c>
      <c r="B146" s="175" t="s">
        <v>275</v>
      </c>
      <c r="C146" s="176">
        <v>0</v>
      </c>
      <c r="D146" s="176">
        <v>0</v>
      </c>
      <c r="E146" s="177"/>
      <c r="F146" s="176">
        <v>1</v>
      </c>
      <c r="G146" s="110">
        <v>5</v>
      </c>
      <c r="H146" s="177"/>
      <c r="I146" s="176">
        <v>2</v>
      </c>
      <c r="J146" s="176">
        <v>5</v>
      </c>
      <c r="K146" s="177"/>
      <c r="L146" s="176">
        <v>1</v>
      </c>
      <c r="M146" s="176">
        <v>1</v>
      </c>
      <c r="N146" s="177"/>
      <c r="O146" s="176">
        <v>2</v>
      </c>
      <c r="P146" s="176">
        <v>2.5</v>
      </c>
      <c r="Q146" s="177"/>
      <c r="R146" s="176">
        <v>0</v>
      </c>
      <c r="S146" s="176">
        <v>0</v>
      </c>
      <c r="T146" s="178"/>
      <c r="U146" s="179">
        <v>4</v>
      </c>
      <c r="V146" s="176">
        <v>5</v>
      </c>
      <c r="W146" s="176">
        <v>1</v>
      </c>
      <c r="X146" s="176">
        <v>3</v>
      </c>
      <c r="Y146" s="176">
        <v>3</v>
      </c>
      <c r="Z146" s="176">
        <v>2</v>
      </c>
      <c r="AA146" s="176">
        <v>3</v>
      </c>
      <c r="AB146" s="176">
        <v>2</v>
      </c>
      <c r="AC146" s="176">
        <v>2</v>
      </c>
      <c r="AD146" s="179">
        <v>21</v>
      </c>
      <c r="AE146" s="176">
        <v>1</v>
      </c>
      <c r="AF146" s="176">
        <v>0</v>
      </c>
      <c r="AG146" s="176">
        <v>62</v>
      </c>
      <c r="AH146" s="176">
        <v>164</v>
      </c>
      <c r="AI146" s="176">
        <v>2</v>
      </c>
      <c r="AJ146" s="176">
        <v>0</v>
      </c>
      <c r="AK146" s="176">
        <v>15</v>
      </c>
      <c r="AL146" s="176">
        <v>6.8</v>
      </c>
      <c r="AM146" s="176">
        <v>15</v>
      </c>
      <c r="AN146" s="176">
        <v>0</v>
      </c>
      <c r="AO146" s="184"/>
      <c r="AP146" s="176">
        <v>1</v>
      </c>
    </row>
    <row r="147" spans="1:42" s="185" customFormat="1" x14ac:dyDescent="0.25">
      <c r="A147" s="175">
        <v>25</v>
      </c>
      <c r="B147" s="175" t="s">
        <v>275</v>
      </c>
      <c r="C147" s="176">
        <v>0</v>
      </c>
      <c r="D147" s="176">
        <v>0</v>
      </c>
      <c r="E147" s="177"/>
      <c r="F147" s="176">
        <v>0</v>
      </c>
      <c r="G147" s="176">
        <v>0</v>
      </c>
      <c r="H147" s="177"/>
      <c r="I147" s="176">
        <v>0</v>
      </c>
      <c r="J147" s="176">
        <v>0</v>
      </c>
      <c r="K147" s="177"/>
      <c r="L147" s="176">
        <v>0</v>
      </c>
      <c r="M147" s="176">
        <v>0</v>
      </c>
      <c r="N147" s="177"/>
      <c r="O147" s="176">
        <v>0</v>
      </c>
      <c r="P147" s="176">
        <v>0</v>
      </c>
      <c r="Q147" s="177"/>
      <c r="R147" s="176">
        <v>0</v>
      </c>
      <c r="S147" s="176">
        <v>0</v>
      </c>
      <c r="T147" s="178"/>
      <c r="U147" s="179">
        <v>4</v>
      </c>
      <c r="V147" s="176">
        <v>4</v>
      </c>
      <c r="W147" s="176">
        <v>2</v>
      </c>
      <c r="X147" s="176">
        <v>4</v>
      </c>
      <c r="Y147" s="176">
        <v>5</v>
      </c>
      <c r="Z147" s="176">
        <v>3</v>
      </c>
      <c r="AA147" s="176">
        <v>3</v>
      </c>
      <c r="AB147" s="176">
        <v>3</v>
      </c>
      <c r="AC147" s="176">
        <v>4</v>
      </c>
      <c r="AD147" s="179">
        <v>20</v>
      </c>
      <c r="AE147" s="176">
        <v>0</v>
      </c>
      <c r="AF147" s="176">
        <v>0</v>
      </c>
      <c r="AG147" s="176">
        <v>64</v>
      </c>
      <c r="AH147" s="176">
        <v>169</v>
      </c>
      <c r="AI147" s="176">
        <v>2</v>
      </c>
      <c r="AJ147" s="176">
        <v>0</v>
      </c>
      <c r="AK147" s="176">
        <v>9</v>
      </c>
      <c r="AL147" s="176">
        <v>1.5</v>
      </c>
      <c r="AM147" s="176">
        <v>10</v>
      </c>
      <c r="AN147" s="176">
        <v>0</v>
      </c>
      <c r="AO147" s="184"/>
      <c r="AP147" s="176">
        <v>1</v>
      </c>
    </row>
    <row r="148" spans="1:42" s="185" customFormat="1" x14ac:dyDescent="0.25">
      <c r="A148" s="175">
        <v>26</v>
      </c>
      <c r="B148" s="175" t="s">
        <v>275</v>
      </c>
      <c r="C148" s="176">
        <v>0</v>
      </c>
      <c r="D148" s="176">
        <v>0</v>
      </c>
      <c r="E148" s="177"/>
      <c r="F148" s="176">
        <v>0</v>
      </c>
      <c r="G148" s="176">
        <v>0</v>
      </c>
      <c r="H148" s="177"/>
      <c r="I148" s="176">
        <v>1</v>
      </c>
      <c r="J148" s="176">
        <v>3</v>
      </c>
      <c r="K148" s="177"/>
      <c r="L148" s="176">
        <v>0</v>
      </c>
      <c r="M148" s="176">
        <v>0</v>
      </c>
      <c r="N148" s="177"/>
      <c r="O148" s="176">
        <v>1</v>
      </c>
      <c r="P148" s="176">
        <v>2</v>
      </c>
      <c r="Q148" s="177"/>
      <c r="R148" s="176">
        <v>0</v>
      </c>
      <c r="S148" s="176">
        <v>0</v>
      </c>
      <c r="T148" s="178"/>
      <c r="U148" s="179">
        <v>2</v>
      </c>
      <c r="V148" s="176">
        <v>4</v>
      </c>
      <c r="W148" s="176">
        <v>1</v>
      </c>
      <c r="X148" s="176">
        <v>4</v>
      </c>
      <c r="Y148" s="176">
        <v>4</v>
      </c>
      <c r="Z148" s="176">
        <v>3</v>
      </c>
      <c r="AA148" s="176">
        <v>2</v>
      </c>
      <c r="AB148" s="176">
        <v>3</v>
      </c>
      <c r="AC148" s="176">
        <v>2</v>
      </c>
      <c r="AD148" s="179">
        <v>18</v>
      </c>
      <c r="AE148" s="176">
        <v>1</v>
      </c>
      <c r="AF148" s="176">
        <v>0</v>
      </c>
      <c r="AG148" s="176">
        <v>61</v>
      </c>
      <c r="AH148" s="176">
        <v>159</v>
      </c>
      <c r="AI148" s="176">
        <v>1</v>
      </c>
      <c r="AJ148" s="176">
        <v>0</v>
      </c>
      <c r="AK148" s="176">
        <v>1</v>
      </c>
      <c r="AL148" s="176">
        <v>7</v>
      </c>
      <c r="AM148" s="176">
        <v>20</v>
      </c>
      <c r="AN148" s="176">
        <v>1</v>
      </c>
      <c r="AO148" s="184"/>
      <c r="AP148" s="176">
        <v>0</v>
      </c>
    </row>
    <row r="149" spans="1:42" s="185" customFormat="1" x14ac:dyDescent="0.25">
      <c r="A149" s="175">
        <v>27</v>
      </c>
      <c r="B149" s="175" t="s">
        <v>275</v>
      </c>
      <c r="C149" s="176">
        <v>1</v>
      </c>
      <c r="D149" s="176">
        <v>2</v>
      </c>
      <c r="E149" s="177"/>
      <c r="F149" s="176">
        <v>0</v>
      </c>
      <c r="G149" s="176">
        <v>0</v>
      </c>
      <c r="H149" s="177"/>
      <c r="I149" s="176">
        <v>0</v>
      </c>
      <c r="J149" s="176">
        <v>0</v>
      </c>
      <c r="K149" s="177"/>
      <c r="L149" s="176">
        <v>0</v>
      </c>
      <c r="M149" s="176">
        <v>0</v>
      </c>
      <c r="N149" s="177"/>
      <c r="O149" s="176">
        <v>1</v>
      </c>
      <c r="P149" s="176">
        <v>1</v>
      </c>
      <c r="Q149" s="177"/>
      <c r="R149" s="176">
        <v>0</v>
      </c>
      <c r="S149" s="176">
        <v>0</v>
      </c>
      <c r="T149" s="178"/>
      <c r="U149" s="179">
        <v>3</v>
      </c>
      <c r="V149" s="176">
        <v>3</v>
      </c>
      <c r="W149" s="176">
        <v>2</v>
      </c>
      <c r="X149" s="176">
        <v>2</v>
      </c>
      <c r="Y149" s="176">
        <v>2</v>
      </c>
      <c r="Z149" s="176">
        <v>2</v>
      </c>
      <c r="AA149" s="176">
        <v>2</v>
      </c>
      <c r="AB149" s="176">
        <v>1</v>
      </c>
      <c r="AC149" s="176">
        <v>4</v>
      </c>
      <c r="AD149" s="179">
        <v>21</v>
      </c>
      <c r="AE149" s="176">
        <v>0</v>
      </c>
      <c r="AF149" s="176">
        <v>3</v>
      </c>
      <c r="AG149" s="176">
        <v>70</v>
      </c>
      <c r="AH149" s="176">
        <v>178</v>
      </c>
      <c r="AI149" s="176">
        <v>2</v>
      </c>
      <c r="AJ149" s="176">
        <v>1</v>
      </c>
      <c r="AK149" s="176">
        <v>1</v>
      </c>
      <c r="AL149" s="176">
        <v>8</v>
      </c>
      <c r="AM149" s="176">
        <v>45</v>
      </c>
      <c r="AN149" s="176">
        <v>1</v>
      </c>
      <c r="AO149" s="184"/>
      <c r="AP149" s="176">
        <v>0</v>
      </c>
    </row>
    <row r="150" spans="1:42" s="185" customFormat="1" x14ac:dyDescent="0.25">
      <c r="A150" s="175">
        <v>28</v>
      </c>
      <c r="B150" s="175" t="s">
        <v>275</v>
      </c>
      <c r="C150" s="176">
        <v>0</v>
      </c>
      <c r="D150" s="176">
        <v>0</v>
      </c>
      <c r="E150" s="177"/>
      <c r="F150" s="176">
        <v>0</v>
      </c>
      <c r="G150" s="176">
        <v>0</v>
      </c>
      <c r="H150" s="177"/>
      <c r="I150" s="176">
        <v>0</v>
      </c>
      <c r="J150" s="176">
        <v>0</v>
      </c>
      <c r="K150" s="177"/>
      <c r="L150" s="176">
        <v>0</v>
      </c>
      <c r="M150" s="176">
        <v>0</v>
      </c>
      <c r="N150" s="177"/>
      <c r="O150" s="176">
        <v>0</v>
      </c>
      <c r="P150" s="176">
        <v>0</v>
      </c>
      <c r="Q150" s="177"/>
      <c r="R150" s="176">
        <v>0</v>
      </c>
      <c r="S150" s="176">
        <v>0</v>
      </c>
      <c r="T150" s="178"/>
      <c r="U150" s="179">
        <v>2</v>
      </c>
      <c r="V150" s="176">
        <v>5</v>
      </c>
      <c r="W150" s="176">
        <v>5</v>
      </c>
      <c r="X150" s="176">
        <v>3</v>
      </c>
      <c r="Y150" s="176">
        <v>3</v>
      </c>
      <c r="Z150" s="176">
        <v>2</v>
      </c>
      <c r="AA150" s="176">
        <v>1</v>
      </c>
      <c r="AB150" s="176">
        <v>1</v>
      </c>
      <c r="AC150" s="176">
        <v>4</v>
      </c>
      <c r="AD150" s="179">
        <v>21</v>
      </c>
      <c r="AE150" s="176">
        <v>0</v>
      </c>
      <c r="AF150" s="176">
        <v>3</v>
      </c>
      <c r="AG150" s="176">
        <v>78</v>
      </c>
      <c r="AH150" s="176">
        <v>181</v>
      </c>
      <c r="AI150" s="176">
        <v>2</v>
      </c>
      <c r="AJ150" s="176">
        <v>1</v>
      </c>
      <c r="AK150" s="176">
        <v>1</v>
      </c>
      <c r="AL150" s="176"/>
      <c r="AM150" s="176">
        <v>45</v>
      </c>
      <c r="AN150" s="176">
        <v>1</v>
      </c>
      <c r="AO150" s="184"/>
      <c r="AP150" s="176">
        <v>0</v>
      </c>
    </row>
    <row r="151" spans="1:42" s="185" customFormat="1" x14ac:dyDescent="0.25">
      <c r="A151" s="175">
        <v>29</v>
      </c>
      <c r="B151" s="175" t="s">
        <v>275</v>
      </c>
      <c r="C151" s="176">
        <v>2</v>
      </c>
      <c r="D151" s="176">
        <v>3</v>
      </c>
      <c r="E151" s="177"/>
      <c r="F151" s="176">
        <v>0</v>
      </c>
      <c r="G151" s="176">
        <v>0</v>
      </c>
      <c r="H151" s="177"/>
      <c r="I151" s="176">
        <v>1</v>
      </c>
      <c r="J151" s="176">
        <v>2</v>
      </c>
      <c r="K151" s="177"/>
      <c r="L151" s="176">
        <v>0</v>
      </c>
      <c r="M151" s="176">
        <v>0</v>
      </c>
      <c r="N151" s="177"/>
      <c r="O151" s="176">
        <v>1</v>
      </c>
      <c r="P151" s="176">
        <v>2</v>
      </c>
      <c r="Q151" s="177"/>
      <c r="R151" s="176">
        <v>0</v>
      </c>
      <c r="S151" s="176">
        <v>0</v>
      </c>
      <c r="T151" s="178"/>
      <c r="U151" s="179">
        <v>5</v>
      </c>
      <c r="V151" s="176">
        <v>5</v>
      </c>
      <c r="W151" s="176">
        <v>1</v>
      </c>
      <c r="X151" s="176">
        <v>5</v>
      </c>
      <c r="Y151" s="176">
        <v>4</v>
      </c>
      <c r="Z151" s="176">
        <v>3</v>
      </c>
      <c r="AA151" s="176">
        <v>4</v>
      </c>
      <c r="AB151" s="176">
        <v>3</v>
      </c>
      <c r="AC151" s="176">
        <v>1</v>
      </c>
      <c r="AD151" s="179">
        <v>20</v>
      </c>
      <c r="AE151" s="176">
        <v>1</v>
      </c>
      <c r="AF151" s="176"/>
      <c r="AG151" s="176">
        <v>60</v>
      </c>
      <c r="AH151" s="176">
        <v>160</v>
      </c>
      <c r="AI151" s="176">
        <v>2</v>
      </c>
      <c r="AJ151" s="176">
        <v>0</v>
      </c>
      <c r="AK151" s="176">
        <v>1</v>
      </c>
      <c r="AL151" s="176">
        <v>8</v>
      </c>
      <c r="AM151" s="176">
        <v>40</v>
      </c>
      <c r="AN151" s="176">
        <v>0</v>
      </c>
      <c r="AO151" s="184"/>
      <c r="AP151" s="176">
        <v>1</v>
      </c>
    </row>
    <row r="152" spans="1:42" s="185" customFormat="1" x14ac:dyDescent="0.25">
      <c r="A152" s="175">
        <v>30</v>
      </c>
      <c r="B152" s="175" t="s">
        <v>275</v>
      </c>
      <c r="C152" s="176">
        <v>0</v>
      </c>
      <c r="D152" s="176">
        <v>0</v>
      </c>
      <c r="E152" s="177"/>
      <c r="F152" s="176">
        <v>0</v>
      </c>
      <c r="G152" s="176">
        <v>0</v>
      </c>
      <c r="H152" s="177"/>
      <c r="I152" s="176">
        <v>1</v>
      </c>
      <c r="J152" s="176">
        <v>5</v>
      </c>
      <c r="K152" s="177"/>
      <c r="L152" s="176">
        <v>1</v>
      </c>
      <c r="M152" s="176">
        <v>5</v>
      </c>
      <c r="N152" s="177"/>
      <c r="O152" s="176">
        <v>2</v>
      </c>
      <c r="P152" s="176">
        <v>5</v>
      </c>
      <c r="Q152" s="177"/>
      <c r="R152" s="176">
        <v>0</v>
      </c>
      <c r="S152" s="176">
        <v>0</v>
      </c>
      <c r="T152" s="178"/>
      <c r="U152" s="179">
        <v>1</v>
      </c>
      <c r="V152" s="176">
        <v>5</v>
      </c>
      <c r="W152" s="176">
        <v>1</v>
      </c>
      <c r="X152" s="176">
        <v>5</v>
      </c>
      <c r="Y152" s="176">
        <v>4</v>
      </c>
      <c r="Z152" s="176">
        <v>3</v>
      </c>
      <c r="AA152" s="176">
        <v>3</v>
      </c>
      <c r="AB152" s="176">
        <v>4</v>
      </c>
      <c r="AC152" s="176">
        <v>1</v>
      </c>
      <c r="AD152" s="179">
        <v>18</v>
      </c>
      <c r="AE152" s="176">
        <v>1</v>
      </c>
      <c r="AF152" s="176">
        <v>1</v>
      </c>
      <c r="AG152" s="176"/>
      <c r="AH152" s="176"/>
      <c r="AI152" s="176">
        <v>2</v>
      </c>
      <c r="AJ152" s="176">
        <v>0</v>
      </c>
      <c r="AK152" s="176">
        <v>1</v>
      </c>
      <c r="AL152" s="176">
        <v>8</v>
      </c>
      <c r="AM152" s="176">
        <v>45</v>
      </c>
      <c r="AN152" s="176">
        <v>0</v>
      </c>
      <c r="AO152" s="184"/>
      <c r="AP152" s="176"/>
    </row>
    <row r="153" spans="1:42" s="185" customFormat="1" x14ac:dyDescent="0.25">
      <c r="A153" s="175">
        <v>31</v>
      </c>
      <c r="B153" s="175" t="s">
        <v>275</v>
      </c>
      <c r="C153" s="176">
        <v>1</v>
      </c>
      <c r="D153" s="176">
        <v>4</v>
      </c>
      <c r="E153" s="177"/>
      <c r="F153" s="176">
        <v>0</v>
      </c>
      <c r="G153" s="176">
        <v>0</v>
      </c>
      <c r="H153" s="177"/>
      <c r="I153" s="176">
        <v>0</v>
      </c>
      <c r="J153" s="176">
        <v>0</v>
      </c>
      <c r="K153" s="177"/>
      <c r="L153" s="176">
        <v>0</v>
      </c>
      <c r="M153" s="176">
        <v>0</v>
      </c>
      <c r="N153" s="177"/>
      <c r="O153" s="176">
        <v>1</v>
      </c>
      <c r="P153" s="176">
        <v>2.5</v>
      </c>
      <c r="Q153" s="177"/>
      <c r="R153" s="176">
        <v>0</v>
      </c>
      <c r="S153" s="176">
        <v>0</v>
      </c>
      <c r="T153" s="178"/>
      <c r="U153" s="179">
        <v>3</v>
      </c>
      <c r="V153" s="176">
        <v>4</v>
      </c>
      <c r="W153" s="176">
        <v>3</v>
      </c>
      <c r="X153" s="176">
        <v>3</v>
      </c>
      <c r="Y153" s="176">
        <v>3</v>
      </c>
      <c r="Z153" s="176">
        <v>2</v>
      </c>
      <c r="AA153" s="176">
        <v>1</v>
      </c>
      <c r="AB153" s="176">
        <v>1</v>
      </c>
      <c r="AC153" s="176">
        <v>1</v>
      </c>
      <c r="AD153" s="179">
        <v>20</v>
      </c>
      <c r="AE153" s="176">
        <v>1</v>
      </c>
      <c r="AF153" s="176">
        <v>0</v>
      </c>
      <c r="AG153" s="176"/>
      <c r="AH153" s="176">
        <v>167</v>
      </c>
      <c r="AI153" s="176">
        <v>1</v>
      </c>
      <c r="AJ153" s="176">
        <v>0</v>
      </c>
      <c r="AK153" s="176">
        <v>1</v>
      </c>
      <c r="AL153" s="176">
        <v>33</v>
      </c>
      <c r="AM153" s="176">
        <v>70</v>
      </c>
      <c r="AN153" s="176">
        <v>1</v>
      </c>
      <c r="AO153" s="184"/>
      <c r="AP153" s="176">
        <v>0</v>
      </c>
    </row>
    <row r="154" spans="1:42" s="185" customFormat="1" x14ac:dyDescent="0.25">
      <c r="A154" s="175">
        <v>32</v>
      </c>
      <c r="B154" s="175" t="s">
        <v>275</v>
      </c>
      <c r="C154" s="176">
        <v>1</v>
      </c>
      <c r="D154" s="176">
        <v>2</v>
      </c>
      <c r="E154" s="177"/>
      <c r="F154" s="176">
        <v>0</v>
      </c>
      <c r="G154" s="176">
        <v>0</v>
      </c>
      <c r="H154" s="177"/>
      <c r="I154" s="176">
        <v>0</v>
      </c>
      <c r="J154" s="176">
        <v>0</v>
      </c>
      <c r="K154" s="177"/>
      <c r="L154" s="176">
        <v>0</v>
      </c>
      <c r="M154" s="176">
        <v>0</v>
      </c>
      <c r="N154" s="177"/>
      <c r="O154" s="176">
        <v>1</v>
      </c>
      <c r="P154" s="176">
        <v>2</v>
      </c>
      <c r="Q154" s="177"/>
      <c r="R154" s="176">
        <v>0</v>
      </c>
      <c r="S154" s="176">
        <v>0</v>
      </c>
      <c r="T154" s="178"/>
      <c r="U154" s="179">
        <v>4</v>
      </c>
      <c r="V154" s="176">
        <v>2</v>
      </c>
      <c r="W154" s="176">
        <v>4</v>
      </c>
      <c r="X154" s="176">
        <v>5</v>
      </c>
      <c r="Y154" s="176">
        <v>1</v>
      </c>
      <c r="Z154" s="176">
        <v>1</v>
      </c>
      <c r="AA154" s="176">
        <v>1</v>
      </c>
      <c r="AB154" s="176">
        <v>1</v>
      </c>
      <c r="AC154" s="176">
        <v>4</v>
      </c>
      <c r="AD154" s="179"/>
      <c r="AE154" s="176">
        <v>0</v>
      </c>
      <c r="AF154" s="176">
        <v>0</v>
      </c>
      <c r="AG154" s="176">
        <v>90</v>
      </c>
      <c r="AH154" s="176">
        <v>185</v>
      </c>
      <c r="AI154" s="176">
        <v>1</v>
      </c>
      <c r="AJ154" s="176">
        <v>0</v>
      </c>
      <c r="AK154" s="176"/>
      <c r="AL154" s="176">
        <v>20</v>
      </c>
      <c r="AM154" s="176">
        <v>45</v>
      </c>
      <c r="AN154" s="176">
        <v>1</v>
      </c>
      <c r="AO154" s="184"/>
      <c r="AP154" s="176">
        <v>0</v>
      </c>
    </row>
    <row r="155" spans="1:42" s="185" customFormat="1" x14ac:dyDescent="0.25">
      <c r="A155" s="175">
        <v>33</v>
      </c>
      <c r="B155" s="175" t="s">
        <v>275</v>
      </c>
      <c r="C155" s="176">
        <v>0</v>
      </c>
      <c r="D155" s="176">
        <v>0</v>
      </c>
      <c r="E155" s="177"/>
      <c r="F155" s="176">
        <v>0</v>
      </c>
      <c r="G155" s="176">
        <v>0</v>
      </c>
      <c r="H155" s="177"/>
      <c r="I155" s="176">
        <v>0</v>
      </c>
      <c r="J155" s="176">
        <v>0</v>
      </c>
      <c r="K155" s="177"/>
      <c r="L155" s="176">
        <v>0</v>
      </c>
      <c r="M155" s="176">
        <v>0</v>
      </c>
      <c r="N155" s="177"/>
      <c r="O155" s="176">
        <v>1</v>
      </c>
      <c r="P155" s="176">
        <v>3</v>
      </c>
      <c r="Q155" s="177"/>
      <c r="R155" s="176">
        <v>0</v>
      </c>
      <c r="S155" s="176">
        <v>0</v>
      </c>
      <c r="T155" s="178"/>
      <c r="U155" s="179">
        <v>2</v>
      </c>
      <c r="V155" s="176">
        <v>3</v>
      </c>
      <c r="W155" s="176">
        <v>5</v>
      </c>
      <c r="X155" s="176">
        <v>4</v>
      </c>
      <c r="Y155" s="176">
        <v>1</v>
      </c>
      <c r="Z155" s="176">
        <v>1</v>
      </c>
      <c r="AA155" s="176">
        <v>1</v>
      </c>
      <c r="AB155" s="176">
        <v>1</v>
      </c>
      <c r="AC155" s="176">
        <v>5</v>
      </c>
      <c r="AD155" s="179">
        <v>20</v>
      </c>
      <c r="AE155" s="176">
        <v>0</v>
      </c>
      <c r="AF155" s="176">
        <v>0</v>
      </c>
      <c r="AG155" s="176">
        <v>70</v>
      </c>
      <c r="AH155" s="176">
        <v>185</v>
      </c>
      <c r="AI155" s="176">
        <v>1</v>
      </c>
      <c r="AJ155" s="176">
        <v>0</v>
      </c>
      <c r="AK155" s="176">
        <v>1</v>
      </c>
      <c r="AL155" s="176"/>
      <c r="AM155" s="176">
        <v>45</v>
      </c>
      <c r="AN155" s="176">
        <v>0</v>
      </c>
      <c r="AO155" s="184"/>
      <c r="AP155" s="176">
        <v>1</v>
      </c>
    </row>
    <row r="156" spans="1:42" s="185" customFormat="1" x14ac:dyDescent="0.25">
      <c r="A156" s="175">
        <v>34</v>
      </c>
      <c r="B156" s="175" t="s">
        <v>275</v>
      </c>
      <c r="C156" s="176">
        <v>1</v>
      </c>
      <c r="D156" s="176">
        <v>4</v>
      </c>
      <c r="E156" s="177"/>
      <c r="F156" s="176">
        <v>0</v>
      </c>
      <c r="G156" s="176">
        <v>0</v>
      </c>
      <c r="H156" s="177"/>
      <c r="I156" s="176">
        <v>0</v>
      </c>
      <c r="J156" s="176">
        <v>0</v>
      </c>
      <c r="K156" s="177"/>
      <c r="L156" s="176">
        <v>0</v>
      </c>
      <c r="M156" s="176">
        <v>0</v>
      </c>
      <c r="N156" s="177"/>
      <c r="O156" s="176">
        <v>1</v>
      </c>
      <c r="P156" s="176">
        <v>2</v>
      </c>
      <c r="Q156" s="177"/>
      <c r="R156" s="176">
        <v>0</v>
      </c>
      <c r="S156" s="176">
        <v>0</v>
      </c>
      <c r="T156" s="178"/>
      <c r="U156" s="179">
        <v>3</v>
      </c>
      <c r="V156" s="176">
        <v>4</v>
      </c>
      <c r="W156" s="176">
        <v>1</v>
      </c>
      <c r="X156" s="176">
        <v>3</v>
      </c>
      <c r="Y156" s="176">
        <v>1</v>
      </c>
      <c r="Z156" s="176">
        <v>1</v>
      </c>
      <c r="AA156" s="176">
        <v>1</v>
      </c>
      <c r="AB156" s="176">
        <v>1</v>
      </c>
      <c r="AC156" s="176">
        <v>1</v>
      </c>
      <c r="AD156" s="179">
        <v>19</v>
      </c>
      <c r="AE156" s="176">
        <v>1</v>
      </c>
      <c r="AF156" s="176">
        <v>0</v>
      </c>
      <c r="AG156" s="176"/>
      <c r="AH156" s="176"/>
      <c r="AI156" s="176">
        <v>1</v>
      </c>
      <c r="AJ156" s="176">
        <v>0</v>
      </c>
      <c r="AK156" s="176">
        <v>9</v>
      </c>
      <c r="AL156" s="176">
        <v>33</v>
      </c>
      <c r="AM156" s="176">
        <v>71</v>
      </c>
      <c r="AN156" s="176">
        <v>1</v>
      </c>
      <c r="AO156" s="184"/>
      <c r="AP156" s="176">
        <v>0</v>
      </c>
    </row>
    <row r="157" spans="1:42" s="185" customFormat="1" x14ac:dyDescent="0.25">
      <c r="A157" s="175">
        <v>35</v>
      </c>
      <c r="B157" s="175" t="s">
        <v>275</v>
      </c>
      <c r="C157" s="176">
        <v>1</v>
      </c>
      <c r="D157" s="176">
        <v>5</v>
      </c>
      <c r="E157" s="177"/>
      <c r="F157" s="176">
        <v>0</v>
      </c>
      <c r="G157" s="176">
        <v>0</v>
      </c>
      <c r="H157" s="177"/>
      <c r="I157" s="176">
        <v>0</v>
      </c>
      <c r="J157" s="176">
        <v>0</v>
      </c>
      <c r="K157" s="177"/>
      <c r="L157" s="176">
        <v>1</v>
      </c>
      <c r="M157" s="176">
        <v>3</v>
      </c>
      <c r="N157" s="177"/>
      <c r="O157" s="176">
        <v>1</v>
      </c>
      <c r="P157" s="176">
        <v>3</v>
      </c>
      <c r="Q157" s="177"/>
      <c r="R157" s="176">
        <v>0</v>
      </c>
      <c r="S157" s="176">
        <v>0</v>
      </c>
      <c r="T157" s="178"/>
      <c r="U157" s="179">
        <v>4</v>
      </c>
      <c r="V157" s="176">
        <v>4</v>
      </c>
      <c r="W157" s="176">
        <v>5</v>
      </c>
      <c r="X157" s="176">
        <v>2</v>
      </c>
      <c r="Y157" s="176">
        <v>1</v>
      </c>
      <c r="Z157" s="176">
        <v>1</v>
      </c>
      <c r="AA157" s="176">
        <v>1</v>
      </c>
      <c r="AB157" s="176">
        <v>1</v>
      </c>
      <c r="AC157" s="176">
        <v>3</v>
      </c>
      <c r="AD157" s="179">
        <v>20</v>
      </c>
      <c r="AE157" s="176">
        <v>0</v>
      </c>
      <c r="AF157" s="176">
        <v>1</v>
      </c>
      <c r="AG157" s="176">
        <v>104</v>
      </c>
      <c r="AH157" s="176">
        <v>200</v>
      </c>
      <c r="AI157" s="176">
        <v>1</v>
      </c>
      <c r="AJ157" s="176">
        <v>0</v>
      </c>
      <c r="AK157" s="176">
        <v>1</v>
      </c>
      <c r="AL157" s="176">
        <v>2</v>
      </c>
      <c r="AM157" s="176">
        <v>20</v>
      </c>
      <c r="AN157" s="176">
        <v>0</v>
      </c>
      <c r="AO157" s="184"/>
      <c r="AP157" s="176">
        <v>0</v>
      </c>
    </row>
    <row r="158" spans="1:42" s="185" customFormat="1" x14ac:dyDescent="0.25">
      <c r="A158" s="175">
        <v>36</v>
      </c>
      <c r="B158" s="175" t="s">
        <v>275</v>
      </c>
      <c r="C158" s="176">
        <v>1.5</v>
      </c>
      <c r="D158" s="176">
        <v>2</v>
      </c>
      <c r="E158" s="177"/>
      <c r="F158" s="176">
        <v>0</v>
      </c>
      <c r="G158" s="176">
        <v>0</v>
      </c>
      <c r="H158" s="177"/>
      <c r="I158" s="176">
        <v>0</v>
      </c>
      <c r="J158" s="176">
        <v>0</v>
      </c>
      <c r="K158" s="177"/>
      <c r="L158" s="176">
        <v>0</v>
      </c>
      <c r="M158" s="176">
        <v>0</v>
      </c>
      <c r="N158" s="177"/>
      <c r="O158" s="176">
        <v>1</v>
      </c>
      <c r="P158" s="176">
        <v>2</v>
      </c>
      <c r="Q158" s="177"/>
      <c r="R158" s="176">
        <v>0</v>
      </c>
      <c r="S158" s="176">
        <v>0</v>
      </c>
      <c r="T158" s="178"/>
      <c r="U158" s="179">
        <v>3</v>
      </c>
      <c r="V158" s="176">
        <v>3</v>
      </c>
      <c r="W158" s="176">
        <v>1</v>
      </c>
      <c r="X158" s="176">
        <v>4</v>
      </c>
      <c r="Y158" s="176">
        <v>3</v>
      </c>
      <c r="Z158" s="176">
        <v>1</v>
      </c>
      <c r="AA158" s="176">
        <v>1</v>
      </c>
      <c r="AB158" s="176">
        <v>1</v>
      </c>
      <c r="AC158" s="176">
        <v>1</v>
      </c>
      <c r="AD158" s="179">
        <v>19</v>
      </c>
      <c r="AE158" s="176">
        <v>1</v>
      </c>
      <c r="AF158" s="176">
        <v>0</v>
      </c>
      <c r="AG158" s="176">
        <v>60</v>
      </c>
      <c r="AH158" s="176">
        <v>165</v>
      </c>
      <c r="AI158" s="176">
        <v>1</v>
      </c>
      <c r="AJ158" s="176">
        <v>0</v>
      </c>
      <c r="AK158" s="176">
        <v>20</v>
      </c>
      <c r="AL158" s="176">
        <v>10</v>
      </c>
      <c r="AM158" s="176">
        <v>30</v>
      </c>
      <c r="AN158" s="176">
        <v>0</v>
      </c>
      <c r="AO158" s="184"/>
      <c r="AP158" s="176">
        <v>0</v>
      </c>
    </row>
    <row r="159" spans="1:42" s="185" customFormat="1" x14ac:dyDescent="0.25">
      <c r="A159" s="175">
        <v>37</v>
      </c>
      <c r="B159" s="175" t="s">
        <v>275</v>
      </c>
      <c r="C159" s="176">
        <v>0</v>
      </c>
      <c r="D159" s="176">
        <v>0</v>
      </c>
      <c r="E159" s="177"/>
      <c r="F159" s="176">
        <v>0</v>
      </c>
      <c r="G159" s="176">
        <v>0</v>
      </c>
      <c r="H159" s="177"/>
      <c r="I159" s="176">
        <v>0</v>
      </c>
      <c r="J159" s="176">
        <v>0</v>
      </c>
      <c r="K159" s="177"/>
      <c r="L159" s="176">
        <v>0</v>
      </c>
      <c r="M159" s="176">
        <v>0</v>
      </c>
      <c r="N159" s="177"/>
      <c r="O159" s="176">
        <v>0</v>
      </c>
      <c r="P159" s="176">
        <v>0</v>
      </c>
      <c r="Q159" s="177"/>
      <c r="R159" s="176">
        <v>0</v>
      </c>
      <c r="S159" s="176">
        <v>0</v>
      </c>
      <c r="T159" s="178"/>
      <c r="U159" s="179">
        <v>1</v>
      </c>
      <c r="V159" s="176">
        <v>3</v>
      </c>
      <c r="W159" s="176">
        <v>2</v>
      </c>
      <c r="X159" s="176">
        <v>2</v>
      </c>
      <c r="Y159" s="176">
        <v>3</v>
      </c>
      <c r="Z159" s="176">
        <v>4</v>
      </c>
      <c r="AA159" s="176">
        <v>4</v>
      </c>
      <c r="AB159" s="176">
        <v>5</v>
      </c>
      <c r="AC159" s="176">
        <v>5</v>
      </c>
      <c r="AD159" s="179">
        <v>20</v>
      </c>
      <c r="AE159" s="176">
        <v>1</v>
      </c>
      <c r="AF159" s="176">
        <v>3</v>
      </c>
      <c r="AG159" s="176"/>
      <c r="AH159" s="176">
        <v>170</v>
      </c>
      <c r="AI159" s="176">
        <v>1</v>
      </c>
      <c r="AJ159" s="176">
        <v>0</v>
      </c>
      <c r="AK159" s="176">
        <v>5</v>
      </c>
      <c r="AL159" s="176">
        <v>0.65</v>
      </c>
      <c r="AM159" s="176">
        <v>20</v>
      </c>
      <c r="AN159" s="176">
        <v>0</v>
      </c>
      <c r="AO159" s="184"/>
      <c r="AP159" s="176">
        <v>0</v>
      </c>
    </row>
    <row r="160" spans="1:42" s="185" customFormat="1" x14ac:dyDescent="0.25">
      <c r="A160" s="175">
        <v>38</v>
      </c>
      <c r="B160" s="175" t="s">
        <v>275</v>
      </c>
      <c r="C160" s="176">
        <v>1</v>
      </c>
      <c r="D160" s="176">
        <v>2</v>
      </c>
      <c r="E160" s="177"/>
      <c r="F160" s="176">
        <v>0</v>
      </c>
      <c r="G160" s="176">
        <v>0</v>
      </c>
      <c r="H160" s="177"/>
      <c r="I160" s="176">
        <v>0</v>
      </c>
      <c r="J160" s="176">
        <v>0</v>
      </c>
      <c r="K160" s="177"/>
      <c r="L160" s="176">
        <v>0</v>
      </c>
      <c r="M160" s="176">
        <v>0</v>
      </c>
      <c r="N160" s="177"/>
      <c r="O160" s="176">
        <v>0</v>
      </c>
      <c r="P160" s="176">
        <v>0</v>
      </c>
      <c r="Q160" s="177"/>
      <c r="R160" s="176">
        <v>0</v>
      </c>
      <c r="S160" s="176">
        <v>0</v>
      </c>
      <c r="T160" s="178"/>
      <c r="U160" s="179">
        <v>1</v>
      </c>
      <c r="V160" s="176">
        <v>2</v>
      </c>
      <c r="W160" s="176">
        <v>1</v>
      </c>
      <c r="X160" s="176">
        <v>2</v>
      </c>
      <c r="Y160" s="176">
        <v>4</v>
      </c>
      <c r="Z160" s="176">
        <v>4</v>
      </c>
      <c r="AA160" s="176">
        <v>4</v>
      </c>
      <c r="AB160" s="176">
        <v>5</v>
      </c>
      <c r="AC160" s="176">
        <v>1</v>
      </c>
      <c r="AD160" s="179">
        <v>22</v>
      </c>
      <c r="AE160" s="176">
        <v>1</v>
      </c>
      <c r="AF160" s="176">
        <v>3</v>
      </c>
      <c r="AG160" s="176"/>
      <c r="AH160" s="176">
        <v>160</v>
      </c>
      <c r="AI160" s="176">
        <v>1</v>
      </c>
      <c r="AJ160" s="176">
        <v>1</v>
      </c>
      <c r="AK160" s="176">
        <v>9</v>
      </c>
      <c r="AL160" s="176">
        <v>50</v>
      </c>
      <c r="AM160" s="176">
        <v>90</v>
      </c>
      <c r="AN160" s="176"/>
      <c r="AO160" s="184"/>
      <c r="AP160" s="176">
        <v>0</v>
      </c>
    </row>
    <row r="161" spans="1:42" s="185" customFormat="1" x14ac:dyDescent="0.25">
      <c r="A161" s="175">
        <v>39</v>
      </c>
      <c r="B161" s="175" t="s">
        <v>275</v>
      </c>
      <c r="C161" s="176">
        <v>1</v>
      </c>
      <c r="D161" s="176">
        <v>1</v>
      </c>
      <c r="E161" s="177"/>
      <c r="F161" s="176">
        <v>0</v>
      </c>
      <c r="G161" s="176">
        <v>0</v>
      </c>
      <c r="H161" s="177"/>
      <c r="I161" s="176">
        <v>0</v>
      </c>
      <c r="J161" s="176">
        <v>0</v>
      </c>
      <c r="K161" s="177"/>
      <c r="L161" s="176">
        <v>0</v>
      </c>
      <c r="M161" s="176">
        <v>0</v>
      </c>
      <c r="N161" s="177"/>
      <c r="O161" s="176">
        <v>3</v>
      </c>
      <c r="P161" s="176">
        <v>3</v>
      </c>
      <c r="Q161" s="177"/>
      <c r="R161" s="176">
        <v>0</v>
      </c>
      <c r="S161" s="176">
        <v>0</v>
      </c>
      <c r="T161" s="178"/>
      <c r="U161" s="179">
        <v>3</v>
      </c>
      <c r="V161" s="176">
        <v>3</v>
      </c>
      <c r="W161" s="176">
        <v>1</v>
      </c>
      <c r="X161" s="176">
        <v>3</v>
      </c>
      <c r="Y161" s="176">
        <v>1</v>
      </c>
      <c r="Z161" s="176">
        <v>1</v>
      </c>
      <c r="AA161" s="176">
        <v>1</v>
      </c>
      <c r="AB161" s="176">
        <v>3</v>
      </c>
      <c r="AC161" s="176">
        <v>1</v>
      </c>
      <c r="AD161" s="179">
        <v>19</v>
      </c>
      <c r="AE161" s="176">
        <v>1</v>
      </c>
      <c r="AF161" s="176">
        <v>0</v>
      </c>
      <c r="AG161" s="176"/>
      <c r="AH161" s="176">
        <v>163</v>
      </c>
      <c r="AI161" s="176">
        <v>1</v>
      </c>
      <c r="AJ161" s="176">
        <v>0</v>
      </c>
      <c r="AK161" s="176">
        <v>1</v>
      </c>
      <c r="AL161" s="176">
        <v>15</v>
      </c>
      <c r="AM161" s="176">
        <v>60</v>
      </c>
      <c r="AN161" s="176">
        <v>1</v>
      </c>
      <c r="AO161" s="184"/>
      <c r="AP161" s="176">
        <v>0</v>
      </c>
    </row>
    <row r="162" spans="1:42" s="185" customFormat="1" x14ac:dyDescent="0.25">
      <c r="A162" s="175">
        <v>40</v>
      </c>
      <c r="B162" s="175" t="s">
        <v>275</v>
      </c>
      <c r="C162" s="176">
        <v>0</v>
      </c>
      <c r="D162" s="176">
        <v>0</v>
      </c>
      <c r="E162" s="177"/>
      <c r="F162" s="176">
        <v>0</v>
      </c>
      <c r="G162" s="176">
        <v>0</v>
      </c>
      <c r="H162" s="177"/>
      <c r="I162" s="176">
        <v>0</v>
      </c>
      <c r="J162" s="176">
        <v>0</v>
      </c>
      <c r="K162" s="177"/>
      <c r="L162" s="176">
        <v>0</v>
      </c>
      <c r="M162" s="176">
        <v>0</v>
      </c>
      <c r="N162" s="177"/>
      <c r="O162" s="176">
        <v>1</v>
      </c>
      <c r="P162" s="176">
        <v>3</v>
      </c>
      <c r="Q162" s="177"/>
      <c r="R162" s="176">
        <v>0</v>
      </c>
      <c r="S162" s="176">
        <v>0</v>
      </c>
      <c r="T162" s="178"/>
      <c r="U162" s="179">
        <v>3</v>
      </c>
      <c r="V162" s="176">
        <v>5</v>
      </c>
      <c r="W162" s="176">
        <v>2</v>
      </c>
      <c r="X162" s="176">
        <v>5</v>
      </c>
      <c r="Y162" s="176">
        <v>3</v>
      </c>
      <c r="Z162" s="176">
        <v>3</v>
      </c>
      <c r="AA162" s="176">
        <v>3</v>
      </c>
      <c r="AB162" s="176">
        <v>3</v>
      </c>
      <c r="AC162" s="176">
        <v>4</v>
      </c>
      <c r="AD162" s="179">
        <v>20</v>
      </c>
      <c r="AE162" s="176">
        <v>1</v>
      </c>
      <c r="AF162" s="176">
        <v>0</v>
      </c>
      <c r="AG162" s="176"/>
      <c r="AH162" s="176">
        <v>166</v>
      </c>
      <c r="AI162" s="176">
        <v>1</v>
      </c>
      <c r="AJ162" s="176">
        <v>0</v>
      </c>
      <c r="AK162" s="176">
        <v>1</v>
      </c>
      <c r="AL162" s="176">
        <v>15</v>
      </c>
      <c r="AM162" s="176">
        <v>40</v>
      </c>
      <c r="AN162" s="176">
        <v>1</v>
      </c>
      <c r="AO162" s="184"/>
      <c r="AP162" s="176">
        <v>0</v>
      </c>
    </row>
    <row r="163" spans="1:42" s="185" customFormat="1" x14ac:dyDescent="0.25">
      <c r="A163" s="175">
        <v>41</v>
      </c>
      <c r="B163" s="175" t="s">
        <v>275</v>
      </c>
      <c r="C163" s="176">
        <v>0</v>
      </c>
      <c r="D163" s="176">
        <v>0</v>
      </c>
      <c r="E163" s="177"/>
      <c r="F163" s="176">
        <v>0</v>
      </c>
      <c r="G163" s="176">
        <v>0</v>
      </c>
      <c r="H163" s="177"/>
      <c r="I163" s="176">
        <v>0</v>
      </c>
      <c r="J163" s="176">
        <v>0</v>
      </c>
      <c r="K163" s="177"/>
      <c r="L163" s="176">
        <v>0</v>
      </c>
      <c r="M163" s="176">
        <v>0</v>
      </c>
      <c r="N163" s="177"/>
      <c r="O163" s="176">
        <v>1</v>
      </c>
      <c r="P163" s="176">
        <v>3</v>
      </c>
      <c r="Q163" s="177"/>
      <c r="R163" s="176">
        <v>1</v>
      </c>
      <c r="S163" s="176">
        <v>1</v>
      </c>
      <c r="T163" s="178"/>
      <c r="U163" s="179">
        <v>5</v>
      </c>
      <c r="V163" s="176">
        <v>3</v>
      </c>
      <c r="W163" s="176">
        <v>1</v>
      </c>
      <c r="X163" s="176">
        <v>3</v>
      </c>
      <c r="Y163" s="176">
        <v>4</v>
      </c>
      <c r="Z163" s="176">
        <v>4</v>
      </c>
      <c r="AA163" s="176">
        <v>4</v>
      </c>
      <c r="AB163" s="176">
        <v>4</v>
      </c>
      <c r="AC163" s="176">
        <v>3</v>
      </c>
      <c r="AD163" s="179">
        <v>19</v>
      </c>
      <c r="AE163" s="176">
        <v>1</v>
      </c>
      <c r="AF163" s="176">
        <v>0.33</v>
      </c>
      <c r="AG163" s="176">
        <v>48</v>
      </c>
      <c r="AH163" s="176">
        <v>163</v>
      </c>
      <c r="AI163" s="176">
        <v>1</v>
      </c>
      <c r="AJ163" s="176">
        <v>0</v>
      </c>
      <c r="AK163" s="176">
        <v>7</v>
      </c>
      <c r="AL163" s="176">
        <v>33</v>
      </c>
      <c r="AM163" s="176">
        <v>50</v>
      </c>
      <c r="AN163" s="176">
        <v>0</v>
      </c>
      <c r="AO163" s="184"/>
      <c r="AP163" s="176">
        <v>0</v>
      </c>
    </row>
    <row r="164" spans="1:42" s="185" customFormat="1" x14ac:dyDescent="0.25">
      <c r="A164" s="175">
        <v>42</v>
      </c>
      <c r="B164" s="175" t="s">
        <v>275</v>
      </c>
      <c r="C164" s="176">
        <v>0</v>
      </c>
      <c r="D164" s="176">
        <v>0</v>
      </c>
      <c r="E164" s="177"/>
      <c r="F164" s="176">
        <v>0</v>
      </c>
      <c r="G164" s="176">
        <v>0</v>
      </c>
      <c r="H164" s="177"/>
      <c r="I164" s="176">
        <v>0</v>
      </c>
      <c r="J164" s="176">
        <v>0</v>
      </c>
      <c r="K164" s="177"/>
      <c r="L164" s="176">
        <v>0</v>
      </c>
      <c r="M164" s="176">
        <v>0</v>
      </c>
      <c r="N164" s="177"/>
      <c r="O164" s="176">
        <v>1.5</v>
      </c>
      <c r="P164" s="176">
        <v>1.5</v>
      </c>
      <c r="Q164" s="177"/>
      <c r="R164" s="176">
        <v>0</v>
      </c>
      <c r="S164" s="176">
        <v>0</v>
      </c>
      <c r="T164" s="178"/>
      <c r="U164" s="179">
        <v>4</v>
      </c>
      <c r="V164" s="176">
        <v>3</v>
      </c>
      <c r="W164" s="176">
        <v>2</v>
      </c>
      <c r="X164" s="176">
        <v>4</v>
      </c>
      <c r="Y164" s="176">
        <v>3</v>
      </c>
      <c r="Z164" s="176">
        <v>3</v>
      </c>
      <c r="AA164" s="176">
        <v>3</v>
      </c>
      <c r="AB164" s="176">
        <v>3</v>
      </c>
      <c r="AC164" s="176">
        <v>3</v>
      </c>
      <c r="AD164" s="179">
        <v>19</v>
      </c>
      <c r="AE164" s="176">
        <v>1</v>
      </c>
      <c r="AF164" s="176">
        <v>0</v>
      </c>
      <c r="AG164" s="176">
        <v>70</v>
      </c>
      <c r="AH164" s="176">
        <v>160</v>
      </c>
      <c r="AI164" s="176">
        <v>1</v>
      </c>
      <c r="AJ164" s="176">
        <v>0</v>
      </c>
      <c r="AK164" s="176">
        <v>1</v>
      </c>
      <c r="AL164" s="176">
        <v>19</v>
      </c>
      <c r="AM164" s="176">
        <v>38</v>
      </c>
      <c r="AN164" s="176">
        <v>1</v>
      </c>
      <c r="AO164" s="184"/>
      <c r="AP164" s="176">
        <v>0</v>
      </c>
    </row>
    <row r="165" spans="1:42" s="185" customFormat="1" x14ac:dyDescent="0.25">
      <c r="A165" s="175">
        <v>43</v>
      </c>
      <c r="B165" s="175" t="s">
        <v>275</v>
      </c>
      <c r="C165" s="176">
        <v>1</v>
      </c>
      <c r="D165" s="176">
        <v>3</v>
      </c>
      <c r="E165" s="177"/>
      <c r="F165" s="176">
        <v>0</v>
      </c>
      <c r="G165" s="176">
        <v>0</v>
      </c>
      <c r="H165" s="177"/>
      <c r="I165" s="176">
        <v>0</v>
      </c>
      <c r="J165" s="176">
        <v>0</v>
      </c>
      <c r="K165" s="177"/>
      <c r="L165" s="176">
        <v>0</v>
      </c>
      <c r="M165" s="176">
        <v>0</v>
      </c>
      <c r="N165" s="177"/>
      <c r="O165" s="176">
        <v>1</v>
      </c>
      <c r="P165" s="176">
        <v>2</v>
      </c>
      <c r="Q165" s="177"/>
      <c r="R165" s="176">
        <v>0</v>
      </c>
      <c r="S165" s="176">
        <v>0</v>
      </c>
      <c r="T165" s="178"/>
      <c r="U165" s="179">
        <v>3</v>
      </c>
      <c r="V165" s="176">
        <v>4</v>
      </c>
      <c r="W165" s="176">
        <v>3</v>
      </c>
      <c r="X165" s="176">
        <v>4</v>
      </c>
      <c r="Y165" s="176">
        <v>2</v>
      </c>
      <c r="Z165" s="176">
        <v>2</v>
      </c>
      <c r="AA165" s="176">
        <v>2</v>
      </c>
      <c r="AB165" s="176">
        <v>3</v>
      </c>
      <c r="AC165" s="176">
        <v>2</v>
      </c>
      <c r="AD165" s="179">
        <v>18</v>
      </c>
      <c r="AE165" s="176">
        <v>1</v>
      </c>
      <c r="AF165" s="176">
        <v>0</v>
      </c>
      <c r="AG165" s="176">
        <v>67</v>
      </c>
      <c r="AH165" s="176">
        <v>165</v>
      </c>
      <c r="AI165" s="176">
        <v>2</v>
      </c>
      <c r="AJ165" s="176">
        <v>0</v>
      </c>
      <c r="AK165" s="176">
        <v>1</v>
      </c>
      <c r="AL165" s="176">
        <v>28</v>
      </c>
      <c r="AM165" s="176">
        <v>50</v>
      </c>
      <c r="AN165" s="176">
        <v>1</v>
      </c>
      <c r="AO165" s="184"/>
      <c r="AP165" s="176">
        <v>0</v>
      </c>
    </row>
  </sheetData>
  <autoFilter ref="A10:AP165"/>
  <conditionalFormatting sqref="D3:D4">
    <cfRule type="cellIs" dxfId="306" priority="6" operator="greaterThan">
      <formula>5</formula>
    </cfRule>
  </conditionalFormatting>
  <conditionalFormatting sqref="G3:G4">
    <cfRule type="cellIs" dxfId="305" priority="5" operator="greaterThan">
      <formula>5</formula>
    </cfRule>
  </conditionalFormatting>
  <conditionalFormatting sqref="J3:J4">
    <cfRule type="cellIs" dxfId="304" priority="4" operator="greaterThan">
      <formula>5</formula>
    </cfRule>
  </conditionalFormatting>
  <conditionalFormatting sqref="M3:M4">
    <cfRule type="cellIs" dxfId="303" priority="3" operator="greaterThan">
      <formula>5</formula>
    </cfRule>
  </conditionalFormatting>
  <conditionalFormatting sqref="P3:P4">
    <cfRule type="cellIs" dxfId="302" priority="2" operator="greaterThan">
      <formula>5</formula>
    </cfRule>
  </conditionalFormatting>
  <conditionalFormatting sqref="S3:S4">
    <cfRule type="cellIs" dxfId="301" priority="1" operator="greaterThan">
      <formula>5</formula>
    </cfRule>
  </conditionalFormatting>
  <printOptions gridLines="1"/>
  <pageMargins left="0.19685039370078741" right="0.19685039370078741" top="0.23622047244094491" bottom="0.35433070866141736" header="0.15748031496062992" footer="0.15748031496062992"/>
  <pageSetup paperSize="9" scale="63" fitToWidth="2" fitToHeight="0" pageOrder="overThenDown" orientation="landscape" horizontalDpi="4294967295" verticalDpi="4294967295" r:id="rId1"/>
  <headerFooter>
    <oddFooter>&amp;LPS: &amp;Z&amp;F -- &amp;A&amp;R&amp;D; &amp;T --  Seite &amp;P &amp;8(von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5:G65"/>
  <sheetViews>
    <sheetView workbookViewId="0">
      <selection activeCell="F14" sqref="F14"/>
    </sheetView>
  </sheetViews>
  <sheetFormatPr baseColWidth="10" defaultRowHeight="15" x14ac:dyDescent="0.25"/>
  <cols>
    <col min="2" max="3" width="23.7109375" bestFit="1" customWidth="1"/>
    <col min="4" max="4" width="15.5703125" bestFit="1" customWidth="1"/>
    <col min="6" max="6" width="27.7109375" customWidth="1"/>
    <col min="7" max="7" width="12" bestFit="1" customWidth="1"/>
    <col min="8" max="8" width="19.85546875" bestFit="1" customWidth="1"/>
    <col min="9" max="9" width="24.85546875" bestFit="1" customWidth="1"/>
    <col min="10" max="10" width="17.28515625" bestFit="1" customWidth="1"/>
    <col min="11" max="11" width="19.85546875" bestFit="1" customWidth="1"/>
    <col min="12" max="12" width="24.85546875" bestFit="1" customWidth="1"/>
    <col min="13" max="13" width="17.28515625" bestFit="1" customWidth="1"/>
    <col min="14" max="14" width="19.85546875" bestFit="1" customWidth="1"/>
    <col min="15" max="15" width="24.85546875" bestFit="1" customWidth="1"/>
    <col min="16" max="16" width="17.28515625" bestFit="1" customWidth="1"/>
    <col min="17" max="17" width="19.85546875" bestFit="1" customWidth="1"/>
    <col min="18" max="18" width="24.85546875" bestFit="1" customWidth="1"/>
    <col min="19" max="19" width="17.28515625" bestFit="1" customWidth="1"/>
    <col min="20" max="20" width="19.85546875" bestFit="1" customWidth="1"/>
    <col min="21" max="21" width="24.85546875" bestFit="1" customWidth="1"/>
    <col min="22" max="22" width="17.28515625" bestFit="1" customWidth="1"/>
    <col min="23" max="23" width="19.85546875" bestFit="1" customWidth="1"/>
    <col min="24" max="24" width="24.85546875" bestFit="1" customWidth="1"/>
    <col min="25" max="25" width="22" bestFit="1" customWidth="1"/>
    <col min="26" max="26" width="17.28515625" bestFit="1" customWidth="1"/>
    <col min="27" max="27" width="19.85546875" bestFit="1" customWidth="1"/>
    <col min="28" max="28" width="24.85546875" bestFit="1" customWidth="1"/>
    <col min="29" max="30" width="17.28515625" bestFit="1" customWidth="1"/>
    <col min="31" max="37" width="18.28515625" bestFit="1" customWidth="1"/>
    <col min="38" max="38" width="19" bestFit="1" customWidth="1"/>
    <col min="39" max="40" width="18.28515625" bestFit="1" customWidth="1"/>
    <col min="41" max="41" width="22.5703125" bestFit="1" customWidth="1"/>
    <col min="42" max="42" width="26" bestFit="1" customWidth="1"/>
    <col min="43" max="43" width="25.140625" bestFit="1" customWidth="1"/>
    <col min="44" max="47" width="18.28515625" bestFit="1" customWidth="1"/>
    <col min="48" max="48" width="28.140625" bestFit="1" customWidth="1"/>
    <col min="49" max="49" width="25" bestFit="1" customWidth="1"/>
    <col min="50" max="50" width="26.140625" bestFit="1" customWidth="1"/>
    <col min="51" max="51" width="27.85546875" bestFit="1" customWidth="1"/>
    <col min="52" max="52" width="18.28515625" bestFit="1" customWidth="1"/>
    <col min="53" max="53" width="26.5703125" bestFit="1" customWidth="1"/>
    <col min="54" max="54" width="22.85546875" bestFit="1" customWidth="1"/>
    <col min="55" max="55" width="27" bestFit="1" customWidth="1"/>
    <col min="56" max="56" width="26.7109375" bestFit="1" customWidth="1"/>
    <col min="57" max="61" width="18.28515625" bestFit="1" customWidth="1"/>
    <col min="62" max="62" width="23.42578125" bestFit="1" customWidth="1"/>
    <col min="63" max="63" width="27.42578125" bestFit="1" customWidth="1"/>
    <col min="64" max="64" width="37.28515625" bestFit="1" customWidth="1"/>
    <col min="65" max="65" width="22.7109375" bestFit="1" customWidth="1"/>
    <col min="66" max="66" width="23.42578125" bestFit="1" customWidth="1"/>
    <col min="67" max="67" width="27.28515625" bestFit="1" customWidth="1"/>
    <col min="68" max="68" width="27.140625" bestFit="1" customWidth="1"/>
  </cols>
  <sheetData>
    <row r="5" spans="2:7" x14ac:dyDescent="0.25">
      <c r="F5" s="7" t="s">
        <v>57</v>
      </c>
    </row>
    <row r="6" spans="2:7" x14ac:dyDescent="0.25">
      <c r="B6" t="s">
        <v>55</v>
      </c>
      <c r="E6" t="s">
        <v>55</v>
      </c>
      <c r="F6" s="11" t="s">
        <v>179</v>
      </c>
      <c r="G6" s="12">
        <v>0.72077922077922074</v>
      </c>
    </row>
    <row r="7" spans="2:7" x14ac:dyDescent="0.25">
      <c r="B7" t="s">
        <v>58</v>
      </c>
      <c r="C7" t="s">
        <v>76</v>
      </c>
      <c r="D7" t="s">
        <v>30</v>
      </c>
      <c r="E7" t="s">
        <v>0</v>
      </c>
      <c r="F7" s="11" t="s">
        <v>180</v>
      </c>
      <c r="G7" s="12">
        <v>1.8129032258064517</v>
      </c>
    </row>
    <row r="8" spans="2:7" x14ac:dyDescent="0.25">
      <c r="B8" t="s">
        <v>58</v>
      </c>
      <c r="E8" t="s">
        <v>31</v>
      </c>
      <c r="F8" s="11" t="s">
        <v>181</v>
      </c>
      <c r="G8" s="12">
        <v>2.5499999999999998</v>
      </c>
    </row>
    <row r="9" spans="2:7" x14ac:dyDescent="0.25">
      <c r="B9" t="s">
        <v>58</v>
      </c>
      <c r="E9" t="s">
        <v>87</v>
      </c>
      <c r="F9" s="11" t="s">
        <v>182</v>
      </c>
      <c r="G9" s="12">
        <v>0.26103896103896107</v>
      </c>
    </row>
    <row r="10" spans="2:7" x14ac:dyDescent="0.25">
      <c r="B10" t="s">
        <v>58</v>
      </c>
      <c r="D10" t="s">
        <v>38</v>
      </c>
      <c r="E10" t="s">
        <v>1</v>
      </c>
      <c r="F10" s="11" t="s">
        <v>183</v>
      </c>
      <c r="G10" s="12">
        <v>0.77741935483870972</v>
      </c>
    </row>
    <row r="11" spans="2:7" x14ac:dyDescent="0.25">
      <c r="B11" t="s">
        <v>58</v>
      </c>
      <c r="E11" t="s">
        <v>32</v>
      </c>
      <c r="F11" s="11" t="s">
        <v>184</v>
      </c>
      <c r="G11" s="12">
        <v>0.85612903225806447</v>
      </c>
    </row>
    <row r="12" spans="2:7" x14ac:dyDescent="0.25">
      <c r="B12" t="s">
        <v>58</v>
      </c>
      <c r="E12" t="s">
        <v>88</v>
      </c>
      <c r="F12" s="11" t="s">
        <v>185</v>
      </c>
      <c r="G12" s="12">
        <v>0.86423841059602646</v>
      </c>
    </row>
    <row r="13" spans="2:7" x14ac:dyDescent="0.25">
      <c r="B13" t="s">
        <v>58</v>
      </c>
      <c r="D13" t="s">
        <v>39</v>
      </c>
      <c r="E13" t="s">
        <v>2</v>
      </c>
      <c r="F13" s="11" t="s">
        <v>186</v>
      </c>
      <c r="G13" s="12">
        <v>1.8552631578947369</v>
      </c>
    </row>
    <row r="14" spans="2:7" x14ac:dyDescent="0.25">
      <c r="B14" t="s">
        <v>58</v>
      </c>
      <c r="E14" t="s">
        <v>33</v>
      </c>
      <c r="F14" s="11" t="s">
        <v>187</v>
      </c>
      <c r="G14" s="12">
        <v>3.7532258064516131</v>
      </c>
    </row>
    <row r="15" spans="2:7" x14ac:dyDescent="0.25">
      <c r="B15" t="s">
        <v>58</v>
      </c>
      <c r="E15" t="s">
        <v>89</v>
      </c>
      <c r="F15" s="11" t="s">
        <v>188</v>
      </c>
      <c r="G15" s="12">
        <v>0.47712418300653597</v>
      </c>
    </row>
    <row r="16" spans="2:7" x14ac:dyDescent="0.25">
      <c r="B16" t="s">
        <v>58</v>
      </c>
      <c r="D16" t="s">
        <v>40</v>
      </c>
      <c r="E16" t="s">
        <v>3</v>
      </c>
      <c r="F16" s="11" t="s">
        <v>189</v>
      </c>
      <c r="G16" s="12">
        <v>1.1071428571428572</v>
      </c>
    </row>
    <row r="17" spans="2:7" x14ac:dyDescent="0.25">
      <c r="B17" t="s">
        <v>58</v>
      </c>
      <c r="E17" t="s">
        <v>34</v>
      </c>
      <c r="F17" s="11" t="s">
        <v>190</v>
      </c>
      <c r="G17" s="12">
        <v>1.4161290322580644</v>
      </c>
    </row>
    <row r="18" spans="2:7" x14ac:dyDescent="0.25">
      <c r="B18" t="s">
        <v>58</v>
      </c>
      <c r="E18" t="s">
        <v>90</v>
      </c>
      <c r="F18" s="11" t="s">
        <v>191</v>
      </c>
      <c r="G18" s="12">
        <v>1.0437908496732025</v>
      </c>
    </row>
    <row r="19" spans="2:7" x14ac:dyDescent="0.25">
      <c r="B19" t="s">
        <v>58</v>
      </c>
      <c r="D19" t="s">
        <v>65</v>
      </c>
      <c r="E19" t="s">
        <v>4</v>
      </c>
      <c r="F19" s="11" t="s">
        <v>192</v>
      </c>
      <c r="G19" s="12">
        <v>2.725806451612903</v>
      </c>
    </row>
    <row r="20" spans="2:7" x14ac:dyDescent="0.25">
      <c r="B20" t="s">
        <v>58</v>
      </c>
      <c r="E20" t="s">
        <v>35</v>
      </c>
      <c r="F20" s="11" t="s">
        <v>193</v>
      </c>
      <c r="G20" s="12">
        <v>3.7609677419354841</v>
      </c>
    </row>
    <row r="21" spans="2:7" x14ac:dyDescent="0.25">
      <c r="B21" t="s">
        <v>58</v>
      </c>
      <c r="E21" t="s">
        <v>91</v>
      </c>
      <c r="F21" s="11" t="s">
        <v>194</v>
      </c>
      <c r="G21" s="12">
        <v>0.13766666666666666</v>
      </c>
    </row>
    <row r="22" spans="2:7" x14ac:dyDescent="0.25">
      <c r="B22" t="s">
        <v>58</v>
      </c>
      <c r="D22" t="s">
        <v>41</v>
      </c>
      <c r="E22" t="s">
        <v>5</v>
      </c>
      <c r="F22" s="11" t="s">
        <v>195</v>
      </c>
      <c r="G22" s="12">
        <v>0.26470588235294118</v>
      </c>
    </row>
    <row r="23" spans="2:7" x14ac:dyDescent="0.25">
      <c r="B23" t="s">
        <v>58</v>
      </c>
      <c r="E23" t="s">
        <v>36</v>
      </c>
      <c r="F23" s="11" t="s">
        <v>196</v>
      </c>
      <c r="G23" s="12">
        <v>0.25096774193548388</v>
      </c>
    </row>
    <row r="24" spans="2:7" x14ac:dyDescent="0.25">
      <c r="B24" t="s">
        <v>58</v>
      </c>
      <c r="E24" t="s">
        <v>92</v>
      </c>
      <c r="F24" s="11" t="s">
        <v>197</v>
      </c>
      <c r="G24" s="12">
        <v>2.6666666666666665</v>
      </c>
    </row>
    <row r="25" spans="2:7" x14ac:dyDescent="0.25">
      <c r="B25" t="s">
        <v>58</v>
      </c>
      <c r="E25" t="s">
        <v>6</v>
      </c>
      <c r="F25" s="11" t="s">
        <v>198</v>
      </c>
      <c r="G25" s="12">
        <v>3.4903225806451612</v>
      </c>
    </row>
    <row r="26" spans="2:7" x14ac:dyDescent="0.25">
      <c r="B26" t="s">
        <v>58</v>
      </c>
      <c r="E26" t="s">
        <v>37</v>
      </c>
      <c r="F26" s="11" t="s">
        <v>199</v>
      </c>
      <c r="G26" s="12">
        <v>2.0387096774193547</v>
      </c>
    </row>
    <row r="27" spans="2:7" x14ac:dyDescent="0.25">
      <c r="B27" t="s">
        <v>58</v>
      </c>
      <c r="E27" t="s">
        <v>93</v>
      </c>
      <c r="F27" s="11" t="s">
        <v>200</v>
      </c>
      <c r="G27" s="12">
        <v>3.948051948051948</v>
      </c>
    </row>
    <row r="28" spans="2:7" x14ac:dyDescent="0.25">
      <c r="B28" t="s">
        <v>59</v>
      </c>
      <c r="C28" t="s">
        <v>94</v>
      </c>
      <c r="D28" t="s">
        <v>42</v>
      </c>
      <c r="E28" t="s">
        <v>7</v>
      </c>
      <c r="F28" s="11" t="s">
        <v>201</v>
      </c>
      <c r="G28" s="12">
        <v>3.2077922077922079</v>
      </c>
    </row>
    <row r="29" spans="2:7" x14ac:dyDescent="0.25">
      <c r="B29" t="s">
        <v>59</v>
      </c>
      <c r="D29" t="s">
        <v>83</v>
      </c>
      <c r="E29" t="s">
        <v>8</v>
      </c>
      <c r="F29" s="11" t="s">
        <v>202</v>
      </c>
      <c r="G29" s="12">
        <v>2.7870967741935484</v>
      </c>
    </row>
    <row r="30" spans="2:7" x14ac:dyDescent="0.25">
      <c r="B30" t="s">
        <v>59</v>
      </c>
      <c r="D30" t="s">
        <v>77</v>
      </c>
      <c r="E30" t="s">
        <v>9</v>
      </c>
      <c r="F30" s="11" t="s">
        <v>203</v>
      </c>
      <c r="G30" s="12">
        <v>2.7290322580645161</v>
      </c>
    </row>
    <row r="31" spans="2:7" x14ac:dyDescent="0.25">
      <c r="B31" t="s">
        <v>59</v>
      </c>
      <c r="D31" t="s">
        <v>78</v>
      </c>
      <c r="E31" t="s">
        <v>10</v>
      </c>
      <c r="F31" s="11" t="s">
        <v>204</v>
      </c>
      <c r="G31" s="12">
        <v>2.6838709677419357</v>
      </c>
    </row>
    <row r="32" spans="2:7" x14ac:dyDescent="0.25">
      <c r="B32" t="s">
        <v>59</v>
      </c>
      <c r="D32" t="s">
        <v>79</v>
      </c>
      <c r="E32" t="s">
        <v>11</v>
      </c>
      <c r="F32" s="11" t="s">
        <v>205</v>
      </c>
      <c r="G32" s="12">
        <v>2.2857142857142856</v>
      </c>
    </row>
    <row r="33" spans="2:7" x14ac:dyDescent="0.25">
      <c r="B33" t="s">
        <v>59</v>
      </c>
      <c r="D33" t="s">
        <v>80</v>
      </c>
      <c r="E33" t="s">
        <v>12</v>
      </c>
      <c r="F33" s="11" t="s">
        <v>206</v>
      </c>
      <c r="G33" s="12">
        <v>21.360544217687075</v>
      </c>
    </row>
    <row r="34" spans="2:7" x14ac:dyDescent="0.25">
      <c r="B34" t="s">
        <v>59</v>
      </c>
      <c r="D34" t="s">
        <v>81</v>
      </c>
      <c r="E34" t="s">
        <v>13</v>
      </c>
      <c r="F34" s="11" t="s">
        <v>207</v>
      </c>
      <c r="G34" s="12">
        <v>0.27891156462585032</v>
      </c>
    </row>
    <row r="35" spans="2:7" x14ac:dyDescent="0.25">
      <c r="B35" t="s">
        <v>59</v>
      </c>
      <c r="D35" t="s">
        <v>82</v>
      </c>
      <c r="E35" t="s">
        <v>14</v>
      </c>
      <c r="F35" s="11" t="s">
        <v>208</v>
      </c>
      <c r="G35" s="12">
        <v>0.3401360544217687</v>
      </c>
    </row>
    <row r="36" spans="2:7" x14ac:dyDescent="0.25">
      <c r="B36" t="s">
        <v>59</v>
      </c>
      <c r="D36" t="s">
        <v>43</v>
      </c>
      <c r="E36" t="s">
        <v>15</v>
      </c>
      <c r="F36" s="11" t="s">
        <v>209</v>
      </c>
      <c r="G36" s="12">
        <v>0.38095238095238093</v>
      </c>
    </row>
    <row r="37" spans="2:7" x14ac:dyDescent="0.25">
      <c r="B37" t="s">
        <v>59</v>
      </c>
      <c r="E37" t="s">
        <v>16</v>
      </c>
      <c r="F37" s="11" t="s">
        <v>210</v>
      </c>
      <c r="G37" s="12">
        <v>0.48026315789473684</v>
      </c>
    </row>
    <row r="38" spans="2:7" x14ac:dyDescent="0.25">
      <c r="B38" t="s">
        <v>58</v>
      </c>
      <c r="C38" t="s">
        <v>84</v>
      </c>
      <c r="D38" t="s">
        <v>44</v>
      </c>
      <c r="E38" t="s">
        <v>17</v>
      </c>
      <c r="F38" s="11" t="s">
        <v>211</v>
      </c>
      <c r="G38" s="12">
        <v>1.2455033557046982</v>
      </c>
    </row>
    <row r="39" spans="2:7" x14ac:dyDescent="0.25">
      <c r="B39" t="s">
        <v>63</v>
      </c>
      <c r="E39" t="s">
        <v>97</v>
      </c>
      <c r="F39" s="11" t="s">
        <v>212</v>
      </c>
      <c r="G39" s="12">
        <v>72.724409448818903</v>
      </c>
    </row>
    <row r="40" spans="2:7" x14ac:dyDescent="0.25">
      <c r="B40" t="s">
        <v>63</v>
      </c>
      <c r="E40" t="s">
        <v>98</v>
      </c>
      <c r="F40" s="11" t="s">
        <v>213</v>
      </c>
      <c r="G40" s="12">
        <v>171.34625850340137</v>
      </c>
    </row>
    <row r="41" spans="2:7" x14ac:dyDescent="0.25">
      <c r="B41" t="s">
        <v>63</v>
      </c>
      <c r="E41" t="s">
        <v>99</v>
      </c>
      <c r="F41" s="11" t="s">
        <v>214</v>
      </c>
      <c r="G41" s="12">
        <v>0.69480519480519476</v>
      </c>
    </row>
    <row r="42" spans="2:7" x14ac:dyDescent="0.25">
      <c r="B42" t="s">
        <v>63</v>
      </c>
      <c r="D42" t="s">
        <v>60</v>
      </c>
      <c r="E42" t="s">
        <v>18</v>
      </c>
      <c r="F42" s="11" t="s">
        <v>215</v>
      </c>
      <c r="G42" s="12">
        <v>0.29220779220779219</v>
      </c>
    </row>
    <row r="43" spans="2:7" x14ac:dyDescent="0.25">
      <c r="B43" t="s">
        <v>58</v>
      </c>
      <c r="D43" t="s">
        <v>61</v>
      </c>
      <c r="E43" t="s">
        <v>19</v>
      </c>
      <c r="F43" s="11" t="s">
        <v>216</v>
      </c>
      <c r="G43" s="12">
        <v>1.2987012987012988E-2</v>
      </c>
    </row>
    <row r="44" spans="2:7" x14ac:dyDescent="0.25">
      <c r="B44" t="s">
        <v>58</v>
      </c>
      <c r="D44" t="s">
        <v>45</v>
      </c>
      <c r="E44" t="s">
        <v>20</v>
      </c>
      <c r="F44" s="11" t="s">
        <v>217</v>
      </c>
      <c r="G44" s="12">
        <v>0.19607843137254902</v>
      </c>
    </row>
    <row r="45" spans="2:7" x14ac:dyDescent="0.25">
      <c r="B45" t="s">
        <v>58</v>
      </c>
      <c r="D45" t="s">
        <v>46</v>
      </c>
      <c r="E45" t="s">
        <v>21</v>
      </c>
      <c r="F45" s="11" t="s">
        <v>218</v>
      </c>
      <c r="G45" s="12">
        <v>0.49659863945578231</v>
      </c>
    </row>
    <row r="46" spans="2:7" x14ac:dyDescent="0.25">
      <c r="B46" t="s">
        <v>63</v>
      </c>
      <c r="E46" t="s">
        <v>102</v>
      </c>
      <c r="F46" s="11" t="s">
        <v>219</v>
      </c>
      <c r="G46" s="12">
        <v>0.19047619047619047</v>
      </c>
    </row>
    <row r="47" spans="2:7" x14ac:dyDescent="0.25">
      <c r="B47" t="s">
        <v>63</v>
      </c>
      <c r="E47" t="s">
        <v>104</v>
      </c>
      <c r="F47" s="11" t="s">
        <v>220</v>
      </c>
      <c r="G47" s="12">
        <v>0.1360544217687075</v>
      </c>
    </row>
    <row r="48" spans="2:7" x14ac:dyDescent="0.25">
      <c r="B48" t="s">
        <v>63</v>
      </c>
      <c r="E48" t="s">
        <v>103</v>
      </c>
      <c r="F48" s="11" t="s">
        <v>221</v>
      </c>
      <c r="G48" s="12">
        <v>0.17687074829931973</v>
      </c>
    </row>
    <row r="49" spans="2:7" x14ac:dyDescent="0.25">
      <c r="B49" t="s">
        <v>63</v>
      </c>
      <c r="D49" t="s">
        <v>47</v>
      </c>
      <c r="E49" t="s">
        <v>23</v>
      </c>
      <c r="F49" s="11" t="s">
        <v>222</v>
      </c>
      <c r="G49" s="12">
        <v>15.48233082706767</v>
      </c>
    </row>
    <row r="50" spans="2:7" x14ac:dyDescent="0.25">
      <c r="B50" t="s">
        <v>63</v>
      </c>
      <c r="E50" t="s">
        <v>109</v>
      </c>
      <c r="F50" s="11" t="s">
        <v>223</v>
      </c>
      <c r="G50" s="12">
        <v>32.120408163265303</v>
      </c>
    </row>
    <row r="51" spans="2:7" x14ac:dyDescent="0.25">
      <c r="B51" t="s">
        <v>63</v>
      </c>
      <c r="E51" t="s">
        <v>110</v>
      </c>
      <c r="F51" s="11" t="s">
        <v>224</v>
      </c>
      <c r="G51" s="12">
        <v>0.55629139072847678</v>
      </c>
    </row>
    <row r="52" spans="2:7" x14ac:dyDescent="0.25">
      <c r="B52" t="s">
        <v>63</v>
      </c>
      <c r="E52" t="s">
        <v>111</v>
      </c>
      <c r="F52" s="11" t="s">
        <v>225</v>
      </c>
      <c r="G52" s="12">
        <v>671.57894736842104</v>
      </c>
    </row>
    <row r="53" spans="2:7" x14ac:dyDescent="0.25">
      <c r="B53" t="s">
        <v>63</v>
      </c>
      <c r="E53" t="s">
        <v>112</v>
      </c>
      <c r="F53" s="11" t="s">
        <v>226</v>
      </c>
      <c r="G53" s="12">
        <v>0.25</v>
      </c>
    </row>
    <row r="54" spans="2:7" x14ac:dyDescent="0.25">
      <c r="B54" t="s">
        <v>58</v>
      </c>
      <c r="C54" t="s">
        <v>85</v>
      </c>
      <c r="D54" t="s">
        <v>48</v>
      </c>
      <c r="E54" t="s">
        <v>25</v>
      </c>
    </row>
    <row r="55" spans="2:7" x14ac:dyDescent="0.25">
      <c r="B55" t="s">
        <v>58</v>
      </c>
      <c r="D55" t="s">
        <v>49</v>
      </c>
      <c r="E55" t="s">
        <v>26</v>
      </c>
    </row>
    <row r="56" spans="2:7" x14ac:dyDescent="0.25">
      <c r="B56" t="s">
        <v>63</v>
      </c>
      <c r="D56" t="s">
        <v>50</v>
      </c>
      <c r="E56" t="s">
        <v>27</v>
      </c>
    </row>
    <row r="57" spans="2:7" x14ac:dyDescent="0.25">
      <c r="B57" t="s">
        <v>58</v>
      </c>
      <c r="C57" t="s">
        <v>86</v>
      </c>
      <c r="D57" t="s">
        <v>51</v>
      </c>
      <c r="E57" t="s">
        <v>28</v>
      </c>
    </row>
    <row r="58" spans="2:7" x14ac:dyDescent="0.25">
      <c r="B58" t="s">
        <v>63</v>
      </c>
      <c r="D58" t="s">
        <v>52</v>
      </c>
      <c r="E58" t="s">
        <v>29</v>
      </c>
    </row>
    <row r="59" spans="2:7" x14ac:dyDescent="0.25">
      <c r="B59" t="s">
        <v>63</v>
      </c>
      <c r="C59" t="s">
        <v>53</v>
      </c>
      <c r="E59" t="s">
        <v>113</v>
      </c>
    </row>
    <row r="60" spans="2:7" x14ac:dyDescent="0.25">
      <c r="B60" t="s">
        <v>63</v>
      </c>
      <c r="E60" t="s">
        <v>114</v>
      </c>
    </row>
    <row r="61" spans="2:7" x14ac:dyDescent="0.25">
      <c r="B61" t="s">
        <v>63</v>
      </c>
      <c r="E61" t="s">
        <v>115</v>
      </c>
    </row>
    <row r="62" spans="2:7" x14ac:dyDescent="0.25">
      <c r="B62" t="s">
        <v>63</v>
      </c>
      <c r="C62" t="s">
        <v>54</v>
      </c>
      <c r="E62" t="s">
        <v>116</v>
      </c>
    </row>
    <row r="63" spans="2:7" x14ac:dyDescent="0.25">
      <c r="B63" t="s">
        <v>63</v>
      </c>
      <c r="E63" t="s">
        <v>117</v>
      </c>
    </row>
    <row r="64" spans="2:7" x14ac:dyDescent="0.25">
      <c r="B64" t="s">
        <v>63</v>
      </c>
      <c r="E64" t="s">
        <v>118</v>
      </c>
    </row>
    <row r="65" spans="2:5" x14ac:dyDescent="0.25">
      <c r="B65" t="s">
        <v>63</v>
      </c>
      <c r="E65" t="s">
        <v>119</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4:K65"/>
  <sheetViews>
    <sheetView topLeftCell="A19" workbookViewId="0">
      <selection activeCell="G39" sqref="G39"/>
    </sheetView>
  </sheetViews>
  <sheetFormatPr baseColWidth="10" defaultRowHeight="15" x14ac:dyDescent="0.25"/>
  <cols>
    <col min="2" max="3" width="23.7109375" bestFit="1" customWidth="1"/>
    <col min="4" max="4" width="15.5703125" bestFit="1" customWidth="1"/>
    <col min="6" max="6" width="27.7109375" customWidth="1"/>
    <col min="7" max="7" width="23.7109375" bestFit="1" customWidth="1"/>
    <col min="8" max="10" width="12" customWidth="1"/>
    <col min="11" max="11" width="15.5703125" customWidth="1"/>
    <col min="12" max="12" width="24.85546875" bestFit="1" customWidth="1"/>
    <col min="13" max="13" width="17.28515625" bestFit="1" customWidth="1"/>
    <col min="14" max="14" width="19.85546875" bestFit="1" customWidth="1"/>
    <col min="15" max="15" width="24.85546875" bestFit="1" customWidth="1"/>
    <col min="16" max="16" width="17.28515625" bestFit="1" customWidth="1"/>
    <col min="17" max="17" width="19.85546875" bestFit="1" customWidth="1"/>
    <col min="18" max="18" width="24.85546875" bestFit="1" customWidth="1"/>
    <col min="19" max="19" width="17.28515625" bestFit="1" customWidth="1"/>
    <col min="20" max="20" width="19.85546875" bestFit="1" customWidth="1"/>
    <col min="21" max="21" width="24.85546875" bestFit="1" customWidth="1"/>
    <col min="22" max="22" width="17.28515625" bestFit="1" customWidth="1"/>
    <col min="23" max="23" width="19.85546875" bestFit="1" customWidth="1"/>
    <col min="24" max="24" width="24.85546875" bestFit="1" customWidth="1"/>
    <col min="25" max="25" width="22" bestFit="1" customWidth="1"/>
    <col min="26" max="26" width="17.28515625" bestFit="1" customWidth="1"/>
    <col min="27" max="27" width="19.85546875" bestFit="1" customWidth="1"/>
    <col min="28" max="28" width="24.85546875" bestFit="1" customWidth="1"/>
    <col min="29" max="30" width="17.28515625" bestFit="1" customWidth="1"/>
    <col min="31" max="37" width="18.28515625" bestFit="1" customWidth="1"/>
    <col min="38" max="38" width="19" bestFit="1" customWidth="1"/>
    <col min="39" max="40" width="18.28515625" bestFit="1" customWidth="1"/>
    <col min="41" max="41" width="22.5703125" bestFit="1" customWidth="1"/>
    <col min="42" max="42" width="26" bestFit="1" customWidth="1"/>
    <col min="43" max="43" width="25.140625" bestFit="1" customWidth="1"/>
    <col min="44" max="47" width="18.28515625" bestFit="1" customWidth="1"/>
    <col min="48" max="48" width="28.140625" bestFit="1" customWidth="1"/>
    <col min="49" max="49" width="25" bestFit="1" customWidth="1"/>
    <col min="50" max="50" width="26.140625" bestFit="1" customWidth="1"/>
    <col min="51" max="51" width="27.85546875" bestFit="1" customWidth="1"/>
    <col min="52" max="52" width="18.28515625" bestFit="1" customWidth="1"/>
    <col min="53" max="53" width="26.5703125" bestFit="1" customWidth="1"/>
    <col min="54" max="54" width="22.85546875" bestFit="1" customWidth="1"/>
    <col min="55" max="55" width="27" bestFit="1" customWidth="1"/>
    <col min="56" max="56" width="26.7109375" bestFit="1" customWidth="1"/>
    <col min="57" max="61" width="18.28515625" bestFit="1" customWidth="1"/>
    <col min="62" max="62" width="23.42578125" bestFit="1" customWidth="1"/>
    <col min="63" max="63" width="27.42578125" bestFit="1" customWidth="1"/>
    <col min="64" max="64" width="37.28515625" bestFit="1" customWidth="1"/>
    <col min="65" max="65" width="22.7109375" bestFit="1" customWidth="1"/>
    <col min="66" max="66" width="23.42578125" bestFit="1" customWidth="1"/>
    <col min="67" max="67" width="27.28515625" bestFit="1" customWidth="1"/>
    <col min="68" max="68" width="27.140625" bestFit="1" customWidth="1"/>
  </cols>
  <sheetData>
    <row r="4" spans="2:11" x14ac:dyDescent="0.25">
      <c r="G4" s="7" t="s">
        <v>106</v>
      </c>
    </row>
    <row r="5" spans="2:11" x14ac:dyDescent="0.25">
      <c r="F5" s="7" t="s">
        <v>57</v>
      </c>
      <c r="G5" t="s">
        <v>230</v>
      </c>
      <c r="H5" t="s">
        <v>228</v>
      </c>
      <c r="I5" t="s">
        <v>229</v>
      </c>
      <c r="J5" t="s">
        <v>227</v>
      </c>
      <c r="K5" t="s">
        <v>107</v>
      </c>
    </row>
    <row r="6" spans="2:11" x14ac:dyDescent="0.25">
      <c r="B6" t="s">
        <v>55</v>
      </c>
      <c r="E6" t="s">
        <v>55</v>
      </c>
      <c r="F6" s="11" t="s">
        <v>179</v>
      </c>
      <c r="G6" s="12">
        <v>0.40243902439024393</v>
      </c>
      <c r="H6" s="12">
        <v>0.58163265306122447</v>
      </c>
      <c r="I6" s="12">
        <v>1.1160714285714286</v>
      </c>
      <c r="J6" s="12">
        <v>0.4375</v>
      </c>
      <c r="K6" s="12">
        <v>0.72077922077922074</v>
      </c>
    </row>
    <row r="7" spans="2:11" x14ac:dyDescent="0.25">
      <c r="B7" t="s">
        <v>58</v>
      </c>
      <c r="C7" t="s">
        <v>76</v>
      </c>
      <c r="D7" t="s">
        <v>30</v>
      </c>
      <c r="E7" t="s">
        <v>0</v>
      </c>
      <c r="F7" s="11" t="s">
        <v>180</v>
      </c>
      <c r="G7" s="12">
        <v>1.1707317073170731</v>
      </c>
      <c r="H7" s="12">
        <v>1.71</v>
      </c>
      <c r="I7" s="12">
        <v>2.5089285714285716</v>
      </c>
      <c r="J7" s="12">
        <v>0.875</v>
      </c>
      <c r="K7" s="12">
        <v>1.8129032258064517</v>
      </c>
    </row>
    <row r="8" spans="2:11" x14ac:dyDescent="0.25">
      <c r="B8" t="s">
        <v>58</v>
      </c>
      <c r="E8" t="s">
        <v>31</v>
      </c>
      <c r="F8" s="11" t="s">
        <v>181</v>
      </c>
      <c r="G8" s="12">
        <v>1.2926829268292683</v>
      </c>
      <c r="H8" s="12">
        <v>2.0150000000000001</v>
      </c>
      <c r="I8" s="12">
        <v>4.0535714285714288</v>
      </c>
      <c r="J8" s="12">
        <v>1.8125</v>
      </c>
      <c r="K8" s="12">
        <v>2.5499999999999998</v>
      </c>
    </row>
    <row r="9" spans="2:11" x14ac:dyDescent="0.25">
      <c r="B9" t="s">
        <v>58</v>
      </c>
      <c r="E9" t="s">
        <v>87</v>
      </c>
      <c r="F9" s="11" t="s">
        <v>182</v>
      </c>
      <c r="G9" s="12">
        <v>0.21951219512195122</v>
      </c>
      <c r="H9" s="12">
        <v>0.2857142857142857</v>
      </c>
      <c r="I9" s="12">
        <v>0.30714285714285711</v>
      </c>
      <c r="J9" s="12">
        <v>0</v>
      </c>
      <c r="K9" s="12">
        <v>0.26103896103896107</v>
      </c>
    </row>
    <row r="10" spans="2:11" x14ac:dyDescent="0.25">
      <c r="B10" t="s">
        <v>58</v>
      </c>
      <c r="D10" t="s">
        <v>38</v>
      </c>
      <c r="E10" t="s">
        <v>1</v>
      </c>
      <c r="F10" s="11" t="s">
        <v>183</v>
      </c>
      <c r="G10" s="12">
        <v>0.68292682926829273</v>
      </c>
      <c r="H10" s="12">
        <v>0.81</v>
      </c>
      <c r="I10" s="12">
        <v>0.9285714285714286</v>
      </c>
      <c r="J10" s="12">
        <v>0</v>
      </c>
      <c r="K10" s="12">
        <v>0.77741935483870972</v>
      </c>
    </row>
    <row r="11" spans="2:11" x14ac:dyDescent="0.25">
      <c r="B11" t="s">
        <v>58</v>
      </c>
      <c r="E11" t="s">
        <v>32</v>
      </c>
      <c r="F11" s="11" t="s">
        <v>184</v>
      </c>
      <c r="G11" s="12">
        <v>0.78048780487804881</v>
      </c>
      <c r="H11" s="12">
        <v>0.93</v>
      </c>
      <c r="I11" s="12">
        <v>0.96785714285714286</v>
      </c>
      <c r="J11" s="12">
        <v>0</v>
      </c>
      <c r="K11" s="12">
        <v>0.85612903225806447</v>
      </c>
    </row>
    <row r="12" spans="2:11" x14ac:dyDescent="0.25">
      <c r="B12" t="s">
        <v>58</v>
      </c>
      <c r="E12" t="s">
        <v>88</v>
      </c>
      <c r="F12" s="11" t="s">
        <v>185</v>
      </c>
      <c r="G12" s="12">
        <v>1.1585365853658536</v>
      </c>
      <c r="H12" s="12">
        <v>0.75510204081632648</v>
      </c>
      <c r="I12" s="12">
        <v>0.660377358490566</v>
      </c>
      <c r="J12" s="12">
        <v>1.375</v>
      </c>
      <c r="K12" s="12">
        <v>0.86423841059602646</v>
      </c>
    </row>
    <row r="13" spans="2:11" x14ac:dyDescent="0.25">
      <c r="B13" t="s">
        <v>58</v>
      </c>
      <c r="D13" t="s">
        <v>39</v>
      </c>
      <c r="E13" t="s">
        <v>2</v>
      </c>
      <c r="F13" s="11" t="s">
        <v>186</v>
      </c>
      <c r="G13" s="12">
        <v>2.6707317073170733</v>
      </c>
      <c r="H13" s="12">
        <v>1.67</v>
      </c>
      <c r="I13" s="12">
        <v>1.4339622641509433</v>
      </c>
      <c r="J13" s="12">
        <v>1.625</v>
      </c>
      <c r="K13" s="12">
        <v>1.8552631578947369</v>
      </c>
    </row>
    <row r="14" spans="2:11" x14ac:dyDescent="0.25">
      <c r="B14" t="s">
        <v>58</v>
      </c>
      <c r="E14" t="s">
        <v>33</v>
      </c>
      <c r="F14" s="11" t="s">
        <v>187</v>
      </c>
      <c r="G14" s="12">
        <v>5.8963414634146343</v>
      </c>
      <c r="H14" s="12">
        <v>3.68</v>
      </c>
      <c r="I14" s="12">
        <v>2.0892857142857144</v>
      </c>
      <c r="J14" s="12">
        <v>4.875</v>
      </c>
      <c r="K14" s="12">
        <v>3.7532258064516131</v>
      </c>
    </row>
    <row r="15" spans="2:11" x14ac:dyDescent="0.25">
      <c r="B15" t="s">
        <v>58</v>
      </c>
      <c r="E15" t="s">
        <v>89</v>
      </c>
      <c r="F15" s="11" t="s">
        <v>188</v>
      </c>
      <c r="G15" s="12">
        <v>0.51219512195121952</v>
      </c>
      <c r="H15" s="12">
        <v>0.44897959183673469</v>
      </c>
      <c r="I15" s="12">
        <v>0.45454545454545453</v>
      </c>
      <c r="J15" s="12">
        <v>0.625</v>
      </c>
      <c r="K15" s="12">
        <v>0.47712418300653597</v>
      </c>
    </row>
    <row r="16" spans="2:11" x14ac:dyDescent="0.25">
      <c r="B16" t="s">
        <v>58</v>
      </c>
      <c r="D16" t="s">
        <v>40</v>
      </c>
      <c r="E16" t="s">
        <v>3</v>
      </c>
      <c r="F16" s="11" t="s">
        <v>189</v>
      </c>
      <c r="G16" s="12">
        <v>1.2195121951219512</v>
      </c>
      <c r="H16" s="12">
        <v>0.94897959183673475</v>
      </c>
      <c r="I16" s="12">
        <v>1.1785714285714286</v>
      </c>
      <c r="J16" s="12">
        <v>1</v>
      </c>
      <c r="K16" s="12">
        <v>1.1071428571428572</v>
      </c>
    </row>
    <row r="17" spans="2:11" x14ac:dyDescent="0.25">
      <c r="B17" t="s">
        <v>58</v>
      </c>
      <c r="E17" t="s">
        <v>34</v>
      </c>
      <c r="F17" s="11" t="s">
        <v>190</v>
      </c>
      <c r="G17" s="12">
        <v>1.7073170731707317</v>
      </c>
      <c r="H17" s="12">
        <v>1.1299999999999999</v>
      </c>
      <c r="I17" s="12">
        <v>1.5178571428571428</v>
      </c>
      <c r="J17" s="12">
        <v>1</v>
      </c>
      <c r="K17" s="12">
        <v>1.4161290322580644</v>
      </c>
    </row>
    <row r="18" spans="2:11" x14ac:dyDescent="0.25">
      <c r="B18" t="s">
        <v>58</v>
      </c>
      <c r="E18" t="s">
        <v>90</v>
      </c>
      <c r="F18" s="11" t="s">
        <v>191</v>
      </c>
      <c r="G18" s="12">
        <v>1.1341463414634145</v>
      </c>
      <c r="H18" s="12">
        <v>0.91836734693877553</v>
      </c>
      <c r="I18" s="12">
        <v>1.021818181818182</v>
      </c>
      <c r="J18" s="12">
        <v>1.5</v>
      </c>
      <c r="K18" s="12">
        <v>1.0437908496732025</v>
      </c>
    </row>
    <row r="19" spans="2:11" x14ac:dyDescent="0.25">
      <c r="B19" t="s">
        <v>58</v>
      </c>
      <c r="D19" t="s">
        <v>65</v>
      </c>
      <c r="E19" t="s">
        <v>4</v>
      </c>
      <c r="F19" s="11" t="s">
        <v>192</v>
      </c>
      <c r="G19" s="12">
        <v>3.2560975609756095</v>
      </c>
      <c r="H19" s="12">
        <v>2.57</v>
      </c>
      <c r="I19" s="12">
        <v>2.4910714285714284</v>
      </c>
      <c r="J19" s="12">
        <v>2.625</v>
      </c>
      <c r="K19" s="12">
        <v>2.725806451612903</v>
      </c>
    </row>
    <row r="20" spans="2:11" x14ac:dyDescent="0.25">
      <c r="B20" t="s">
        <v>58</v>
      </c>
      <c r="E20" t="s">
        <v>35</v>
      </c>
      <c r="F20" s="11" t="s">
        <v>193</v>
      </c>
      <c r="G20" s="12">
        <v>4.4207317073170733</v>
      </c>
      <c r="H20" s="12">
        <v>2.86</v>
      </c>
      <c r="I20" s="12">
        <v>3.9589285714285714</v>
      </c>
      <c r="J20" s="12">
        <v>4.625</v>
      </c>
      <c r="K20" s="12">
        <v>3.7609677419354841</v>
      </c>
    </row>
    <row r="21" spans="2:11" x14ac:dyDescent="0.25">
      <c r="B21" t="s">
        <v>58</v>
      </c>
      <c r="E21" t="s">
        <v>91</v>
      </c>
      <c r="F21" s="11" t="s">
        <v>194</v>
      </c>
      <c r="G21" s="12">
        <v>0.12820512820512819</v>
      </c>
      <c r="H21" s="12">
        <v>9.375E-2</v>
      </c>
      <c r="I21" s="12">
        <v>0.14818181818181819</v>
      </c>
      <c r="J21" s="12">
        <v>0.375</v>
      </c>
      <c r="K21" s="12">
        <v>0.13766666666666666</v>
      </c>
    </row>
    <row r="22" spans="2:11" x14ac:dyDescent="0.25">
      <c r="B22" t="s">
        <v>58</v>
      </c>
      <c r="D22" t="s">
        <v>41</v>
      </c>
      <c r="E22" t="s">
        <v>5</v>
      </c>
      <c r="F22" s="11" t="s">
        <v>195</v>
      </c>
      <c r="G22" s="12">
        <v>0.21951219512195122</v>
      </c>
      <c r="H22" s="12">
        <v>0.19791666666666666</v>
      </c>
      <c r="I22" s="12">
        <v>0.3392857142857143</v>
      </c>
      <c r="J22" s="12">
        <v>0.375</v>
      </c>
      <c r="K22" s="12">
        <v>0.26470588235294118</v>
      </c>
    </row>
    <row r="23" spans="2:11" x14ac:dyDescent="0.25">
      <c r="B23" t="s">
        <v>58</v>
      </c>
      <c r="E23" t="s">
        <v>36</v>
      </c>
      <c r="F23" s="11" t="s">
        <v>196</v>
      </c>
      <c r="G23" s="12">
        <v>0.14634146341463414</v>
      </c>
      <c r="H23" s="12">
        <v>0.155</v>
      </c>
      <c r="I23" s="12">
        <v>0.39553571428571427</v>
      </c>
      <c r="J23" s="12">
        <v>0.375</v>
      </c>
      <c r="K23" s="12">
        <v>0.25096774193548388</v>
      </c>
    </row>
    <row r="24" spans="2:11" x14ac:dyDescent="0.25">
      <c r="B24" t="s">
        <v>58</v>
      </c>
      <c r="E24" t="s">
        <v>92</v>
      </c>
      <c r="F24" s="11" t="s">
        <v>197</v>
      </c>
      <c r="G24" s="12">
        <v>2.9512195121951219</v>
      </c>
      <c r="H24" s="12">
        <v>2.64</v>
      </c>
      <c r="I24" s="12">
        <v>2.5555555555555554</v>
      </c>
      <c r="J24" s="12">
        <v>2.125</v>
      </c>
      <c r="K24" s="12">
        <v>2.6666666666666665</v>
      </c>
    </row>
    <row r="25" spans="2:11" x14ac:dyDescent="0.25">
      <c r="B25" t="s">
        <v>58</v>
      </c>
      <c r="E25" t="s">
        <v>6</v>
      </c>
      <c r="F25" s="11" t="s">
        <v>198</v>
      </c>
      <c r="G25" s="12">
        <v>3.3902439024390243</v>
      </c>
      <c r="H25" s="12">
        <v>3.54</v>
      </c>
      <c r="I25" s="12">
        <v>3.5357142857142856</v>
      </c>
      <c r="J25" s="12">
        <v>3.375</v>
      </c>
      <c r="K25" s="12">
        <v>3.4903225806451612</v>
      </c>
    </row>
    <row r="26" spans="2:11" x14ac:dyDescent="0.25">
      <c r="B26" t="s">
        <v>58</v>
      </c>
      <c r="E26" t="s">
        <v>37</v>
      </c>
      <c r="F26" s="11" t="s">
        <v>199</v>
      </c>
      <c r="G26" s="12">
        <v>1.8292682926829269</v>
      </c>
      <c r="H26" s="12">
        <v>2.2000000000000002</v>
      </c>
      <c r="I26" s="12">
        <v>2.0714285714285716</v>
      </c>
      <c r="J26" s="12">
        <v>1.875</v>
      </c>
      <c r="K26" s="12">
        <v>2.0387096774193547</v>
      </c>
    </row>
    <row r="27" spans="2:11" x14ac:dyDescent="0.25">
      <c r="B27" t="s">
        <v>58</v>
      </c>
      <c r="E27" t="s">
        <v>93</v>
      </c>
      <c r="F27" s="11" t="s">
        <v>200</v>
      </c>
      <c r="G27" s="12">
        <v>4.1463414634146343</v>
      </c>
      <c r="H27" s="12">
        <v>3.9</v>
      </c>
      <c r="I27" s="12">
        <v>3.8</v>
      </c>
      <c r="J27" s="12">
        <v>4.25</v>
      </c>
      <c r="K27" s="12">
        <v>3.948051948051948</v>
      </c>
    </row>
    <row r="28" spans="2:11" x14ac:dyDescent="0.25">
      <c r="B28" t="s">
        <v>59</v>
      </c>
      <c r="C28" t="s">
        <v>94</v>
      </c>
      <c r="D28" t="s">
        <v>42</v>
      </c>
      <c r="E28" t="s">
        <v>7</v>
      </c>
      <c r="F28" s="11" t="s">
        <v>201</v>
      </c>
      <c r="G28" s="12">
        <v>3.1951219512195124</v>
      </c>
      <c r="H28" s="12">
        <v>3.02</v>
      </c>
      <c r="I28" s="12">
        <v>3.4</v>
      </c>
      <c r="J28" s="12">
        <v>3.125</v>
      </c>
      <c r="K28" s="12">
        <v>3.2077922077922079</v>
      </c>
    </row>
    <row r="29" spans="2:11" x14ac:dyDescent="0.25">
      <c r="B29" t="s">
        <v>59</v>
      </c>
      <c r="D29" t="s">
        <v>83</v>
      </c>
      <c r="E29" t="s">
        <v>8</v>
      </c>
      <c r="F29" s="11" t="s">
        <v>202</v>
      </c>
      <c r="G29" s="12">
        <v>2.5121951219512195</v>
      </c>
      <c r="H29" s="12">
        <v>2.76</v>
      </c>
      <c r="I29" s="12">
        <v>2.9642857142857144</v>
      </c>
      <c r="J29" s="12">
        <v>3.125</v>
      </c>
      <c r="K29" s="12">
        <v>2.7870967741935484</v>
      </c>
    </row>
    <row r="30" spans="2:11" x14ac:dyDescent="0.25">
      <c r="B30" t="s">
        <v>59</v>
      </c>
      <c r="D30" t="s">
        <v>77</v>
      </c>
      <c r="E30" t="s">
        <v>9</v>
      </c>
      <c r="F30" s="11" t="s">
        <v>203</v>
      </c>
      <c r="G30" s="12">
        <v>2.5365853658536586</v>
      </c>
      <c r="H30" s="12">
        <v>2.66</v>
      </c>
      <c r="I30" s="12">
        <v>2.9107142857142856</v>
      </c>
      <c r="J30" s="12">
        <v>2.875</v>
      </c>
      <c r="K30" s="12">
        <v>2.7290322580645161</v>
      </c>
    </row>
    <row r="31" spans="2:11" x14ac:dyDescent="0.25">
      <c r="B31" t="s">
        <v>59</v>
      </c>
      <c r="D31" t="s">
        <v>78</v>
      </c>
      <c r="E31" t="s">
        <v>10</v>
      </c>
      <c r="F31" s="11" t="s">
        <v>204</v>
      </c>
      <c r="G31" s="12">
        <v>2.7560975609756095</v>
      </c>
      <c r="H31" s="12">
        <v>2.48</v>
      </c>
      <c r="I31" s="12">
        <v>2.8035714285714284</v>
      </c>
      <c r="J31" s="12">
        <v>2.75</v>
      </c>
      <c r="K31" s="12">
        <v>2.6838709677419357</v>
      </c>
    </row>
    <row r="32" spans="2:11" x14ac:dyDescent="0.25">
      <c r="B32" t="s">
        <v>59</v>
      </c>
      <c r="D32" t="s">
        <v>79</v>
      </c>
      <c r="E32" t="s">
        <v>11</v>
      </c>
      <c r="F32" s="11" t="s">
        <v>205</v>
      </c>
      <c r="G32" s="12">
        <v>1.975609756097561</v>
      </c>
      <c r="H32" s="12">
        <v>2.64</v>
      </c>
      <c r="I32" s="12">
        <v>2.2321428571428572</v>
      </c>
      <c r="J32" s="12">
        <v>2</v>
      </c>
      <c r="K32" s="12">
        <v>2.2857142857142856</v>
      </c>
    </row>
    <row r="33" spans="2:11" x14ac:dyDescent="0.25">
      <c r="B33" t="s">
        <v>59</v>
      </c>
      <c r="D33" t="s">
        <v>80</v>
      </c>
      <c r="E33" t="s">
        <v>12</v>
      </c>
      <c r="F33" s="11" t="s">
        <v>206</v>
      </c>
      <c r="G33" s="12">
        <v>18.707317073170731</v>
      </c>
      <c r="H33" s="12">
        <v>20.420000000000002</v>
      </c>
      <c r="I33" s="12">
        <v>24.142857142857142</v>
      </c>
      <c r="J33" s="12"/>
      <c r="K33" s="12">
        <v>21.360544217687075</v>
      </c>
    </row>
    <row r="34" spans="2:11" x14ac:dyDescent="0.25">
      <c r="B34" t="s">
        <v>59</v>
      </c>
      <c r="D34" t="s">
        <v>81</v>
      </c>
      <c r="E34" t="s">
        <v>13</v>
      </c>
      <c r="F34" s="11" t="s">
        <v>207</v>
      </c>
      <c r="G34" s="12">
        <v>1</v>
      </c>
      <c r="H34" s="12">
        <v>0</v>
      </c>
      <c r="I34" s="12">
        <v>0</v>
      </c>
      <c r="J34" s="12" t="e">
        <v>#DIV/0!</v>
      </c>
      <c r="K34" s="12">
        <v>0.27891156462585032</v>
      </c>
    </row>
    <row r="35" spans="2:11" x14ac:dyDescent="0.25">
      <c r="B35" t="s">
        <v>59</v>
      </c>
      <c r="D35" t="s">
        <v>82</v>
      </c>
      <c r="E35" t="s">
        <v>14</v>
      </c>
      <c r="F35" s="11" t="s">
        <v>208</v>
      </c>
      <c r="G35" s="12">
        <v>0</v>
      </c>
      <c r="H35" s="12">
        <v>1</v>
      </c>
      <c r="I35" s="12">
        <v>0</v>
      </c>
      <c r="J35" s="12" t="e">
        <v>#DIV/0!</v>
      </c>
      <c r="K35" s="12">
        <v>0.3401360544217687</v>
      </c>
    </row>
    <row r="36" spans="2:11" x14ac:dyDescent="0.25">
      <c r="B36" t="s">
        <v>59</v>
      </c>
      <c r="D36" t="s">
        <v>43</v>
      </c>
      <c r="E36" t="s">
        <v>15</v>
      </c>
      <c r="F36" s="11" t="s">
        <v>209</v>
      </c>
      <c r="G36" s="12">
        <v>0</v>
      </c>
      <c r="H36" s="12">
        <v>0</v>
      </c>
      <c r="I36" s="12">
        <v>1</v>
      </c>
      <c r="J36" s="12" t="e">
        <v>#DIV/0!</v>
      </c>
      <c r="K36" s="12">
        <v>0.38095238095238093</v>
      </c>
    </row>
    <row r="37" spans="2:11" x14ac:dyDescent="0.25">
      <c r="B37" t="s">
        <v>59</v>
      </c>
      <c r="E37" t="s">
        <v>16</v>
      </c>
      <c r="F37" s="11" t="s">
        <v>210</v>
      </c>
      <c r="G37" s="12">
        <v>0.56097560975609762</v>
      </c>
      <c r="H37" s="12">
        <v>0.42857142857142855</v>
      </c>
      <c r="I37" s="12">
        <v>0.47272727272727272</v>
      </c>
      <c r="J37" s="12">
        <v>0.42857142857142855</v>
      </c>
      <c r="K37" s="12">
        <v>0.48026315789473684</v>
      </c>
    </row>
    <row r="38" spans="2:11" x14ac:dyDescent="0.25">
      <c r="B38" t="s">
        <v>58</v>
      </c>
      <c r="C38" t="s">
        <v>84</v>
      </c>
      <c r="D38" t="s">
        <v>44</v>
      </c>
      <c r="E38" t="s">
        <v>17</v>
      </c>
      <c r="F38" s="11" t="s">
        <v>211</v>
      </c>
      <c r="G38" s="12">
        <v>0.20926829268292682</v>
      </c>
      <c r="H38" s="12">
        <v>0.9375</v>
      </c>
      <c r="I38" s="12">
        <v>2.2037037037037037</v>
      </c>
      <c r="J38" s="12">
        <v>2.1666666666666665</v>
      </c>
      <c r="K38" s="12">
        <v>1.2455033557046979</v>
      </c>
    </row>
    <row r="39" spans="2:11" x14ac:dyDescent="0.25">
      <c r="B39" t="s">
        <v>63</v>
      </c>
      <c r="E39" t="s">
        <v>97</v>
      </c>
      <c r="F39" s="11" t="s">
        <v>212</v>
      </c>
      <c r="G39" s="12">
        <v>68.233333333333334</v>
      </c>
      <c r="H39" s="12">
        <v>70.227272727272734</v>
      </c>
      <c r="I39" s="12">
        <v>76.395833333333329</v>
      </c>
      <c r="J39" s="12">
        <v>86.4</v>
      </c>
      <c r="K39" s="12">
        <v>72.724409448818903</v>
      </c>
    </row>
    <row r="40" spans="2:11" x14ac:dyDescent="0.25">
      <c r="B40" t="s">
        <v>63</v>
      </c>
      <c r="E40" t="s">
        <v>98</v>
      </c>
      <c r="F40" s="11" t="s">
        <v>213</v>
      </c>
      <c r="G40" s="12">
        <v>163.09263157894736</v>
      </c>
      <c r="H40" s="12">
        <v>177.02</v>
      </c>
      <c r="I40" s="12">
        <v>170.78075471698116</v>
      </c>
      <c r="J40" s="12">
        <v>181.33333333333334</v>
      </c>
      <c r="K40" s="12">
        <v>171.34625850340137</v>
      </c>
    </row>
    <row r="41" spans="2:11" x14ac:dyDescent="0.25">
      <c r="B41" t="s">
        <v>63</v>
      </c>
      <c r="E41" t="s">
        <v>99</v>
      </c>
      <c r="F41" s="11" t="s">
        <v>214</v>
      </c>
      <c r="G41" s="12">
        <v>0.73170731707317072</v>
      </c>
      <c r="H41" s="12">
        <v>0.69387755102040816</v>
      </c>
      <c r="I41" s="12">
        <v>0.6607142857142857</v>
      </c>
      <c r="J41" s="12">
        <v>0.75</v>
      </c>
      <c r="K41" s="12">
        <v>0.69480519480519476</v>
      </c>
    </row>
    <row r="42" spans="2:11" x14ac:dyDescent="0.25">
      <c r="B42" t="s">
        <v>63</v>
      </c>
      <c r="D42" t="s">
        <v>60</v>
      </c>
      <c r="E42" t="s">
        <v>18</v>
      </c>
      <c r="F42" s="11" t="s">
        <v>215</v>
      </c>
      <c r="G42" s="12">
        <v>0.26829268292682928</v>
      </c>
      <c r="H42" s="12">
        <v>0.30612244897959184</v>
      </c>
      <c r="I42" s="12">
        <v>0.30357142857142855</v>
      </c>
      <c r="J42" s="12">
        <v>0.25</v>
      </c>
      <c r="K42" s="12">
        <v>0.29220779220779219</v>
      </c>
    </row>
    <row r="43" spans="2:11" x14ac:dyDescent="0.25">
      <c r="B43" t="s">
        <v>58</v>
      </c>
      <c r="D43" t="s">
        <v>61</v>
      </c>
      <c r="E43" t="s">
        <v>19</v>
      </c>
      <c r="F43" s="11" t="s">
        <v>216</v>
      </c>
      <c r="G43" s="12">
        <v>0</v>
      </c>
      <c r="H43" s="12">
        <v>0</v>
      </c>
      <c r="I43" s="12">
        <v>3.5714285714285712E-2</v>
      </c>
      <c r="J43" s="12">
        <v>0</v>
      </c>
      <c r="K43" s="12">
        <v>1.2987012987012988E-2</v>
      </c>
    </row>
    <row r="44" spans="2:11" x14ac:dyDescent="0.25">
      <c r="B44" t="s">
        <v>58</v>
      </c>
      <c r="D44" t="s">
        <v>45</v>
      </c>
      <c r="E44" t="s">
        <v>20</v>
      </c>
      <c r="F44" s="11" t="s">
        <v>217</v>
      </c>
      <c r="G44" s="12">
        <v>0</v>
      </c>
      <c r="H44" s="12">
        <v>0.16</v>
      </c>
      <c r="I44" s="12">
        <v>0.37037037037037035</v>
      </c>
      <c r="J44" s="12">
        <v>0.25</v>
      </c>
      <c r="K44" s="12">
        <v>0.19607843137254902</v>
      </c>
    </row>
    <row r="45" spans="2:11" x14ac:dyDescent="0.25">
      <c r="B45" t="s">
        <v>58</v>
      </c>
      <c r="D45" t="s">
        <v>46</v>
      </c>
      <c r="E45" t="s">
        <v>21</v>
      </c>
      <c r="F45" s="11" t="s">
        <v>218</v>
      </c>
      <c r="G45" s="12">
        <v>0.61538461538461542</v>
      </c>
      <c r="H45" s="12">
        <v>0.48979591836734693</v>
      </c>
      <c r="I45" s="12">
        <v>0.39622641509433965</v>
      </c>
      <c r="J45" s="12">
        <v>0.66666666666666663</v>
      </c>
      <c r="K45" s="12">
        <v>0.49659863945578231</v>
      </c>
    </row>
    <row r="46" spans="2:11" x14ac:dyDescent="0.25">
      <c r="B46" t="s">
        <v>63</v>
      </c>
      <c r="E46" t="s">
        <v>102</v>
      </c>
      <c r="F46" s="11" t="s">
        <v>219</v>
      </c>
      <c r="G46" s="12">
        <v>0.12820512820512819</v>
      </c>
      <c r="H46" s="12">
        <v>0.22448979591836735</v>
      </c>
      <c r="I46" s="12">
        <v>0.20754716981132076</v>
      </c>
      <c r="J46" s="12">
        <v>0.16666666666666666</v>
      </c>
      <c r="K46" s="12">
        <v>0.19047619047619047</v>
      </c>
    </row>
    <row r="47" spans="2:11" x14ac:dyDescent="0.25">
      <c r="B47" t="s">
        <v>63</v>
      </c>
      <c r="E47" t="s">
        <v>104</v>
      </c>
      <c r="F47" s="11" t="s">
        <v>220</v>
      </c>
      <c r="G47" s="12">
        <v>0.12820512820512819</v>
      </c>
      <c r="H47" s="12">
        <v>0.16326530612244897</v>
      </c>
      <c r="I47" s="12">
        <v>0.13207547169811321</v>
      </c>
      <c r="J47" s="12">
        <v>0</v>
      </c>
      <c r="K47" s="12">
        <v>0.1360544217687075</v>
      </c>
    </row>
    <row r="48" spans="2:11" x14ac:dyDescent="0.25">
      <c r="B48" t="s">
        <v>63</v>
      </c>
      <c r="E48" t="s">
        <v>103</v>
      </c>
      <c r="F48" s="11" t="s">
        <v>221</v>
      </c>
      <c r="G48" s="12">
        <v>0.12820512820512819</v>
      </c>
      <c r="H48" s="12">
        <v>0.12244897959183673</v>
      </c>
      <c r="I48" s="12">
        <v>0.26415094339622641</v>
      </c>
      <c r="J48" s="12">
        <v>0.16666666666666666</v>
      </c>
      <c r="K48" s="12">
        <v>0.17687074829931973</v>
      </c>
    </row>
    <row r="49" spans="2:11" x14ac:dyDescent="0.25">
      <c r="B49" t="s">
        <v>63</v>
      </c>
      <c r="D49" t="s">
        <v>47</v>
      </c>
      <c r="E49" t="s">
        <v>23</v>
      </c>
      <c r="F49" s="11" t="s">
        <v>222</v>
      </c>
      <c r="G49" s="12">
        <v>16.619444444444444</v>
      </c>
      <c r="H49" s="12">
        <v>17.216304347826085</v>
      </c>
      <c r="I49" s="12">
        <v>13.042222222222222</v>
      </c>
      <c r="J49" s="12">
        <v>13.666666666666666</v>
      </c>
      <c r="K49" s="12">
        <v>15.48233082706767</v>
      </c>
    </row>
    <row r="50" spans="2:11" x14ac:dyDescent="0.25">
      <c r="B50" t="s">
        <v>63</v>
      </c>
      <c r="E50" t="s">
        <v>109</v>
      </c>
      <c r="F50" s="11" t="s">
        <v>223</v>
      </c>
      <c r="G50" s="12">
        <v>31.512195121951219</v>
      </c>
      <c r="H50" s="12">
        <v>37.708333333333336</v>
      </c>
      <c r="I50" s="12">
        <v>27.522641509433964</v>
      </c>
      <c r="J50" s="12">
        <v>32.200000000000003</v>
      </c>
      <c r="K50" s="12">
        <v>32.120408163265303</v>
      </c>
    </row>
    <row r="51" spans="2:11" x14ac:dyDescent="0.25">
      <c r="B51" t="s">
        <v>63</v>
      </c>
      <c r="E51" t="s">
        <v>110</v>
      </c>
      <c r="F51" s="11" t="s">
        <v>224</v>
      </c>
      <c r="G51" s="12">
        <v>0.41463414634146339</v>
      </c>
      <c r="H51" s="12">
        <v>0.52</v>
      </c>
      <c r="I51" s="12">
        <v>0.67307692307692313</v>
      </c>
      <c r="J51" s="12">
        <v>0.75</v>
      </c>
      <c r="K51" s="12">
        <v>0.55629139072847678</v>
      </c>
    </row>
    <row r="52" spans="2:11" x14ac:dyDescent="0.25">
      <c r="B52" t="s">
        <v>63</v>
      </c>
      <c r="E52" t="s">
        <v>111</v>
      </c>
      <c r="F52" s="11" t="s">
        <v>225</v>
      </c>
      <c r="G52" s="12">
        <v>491.33333333333331</v>
      </c>
      <c r="H52" s="12">
        <v>1100</v>
      </c>
      <c r="I52" s="12">
        <v>589.28571428571433</v>
      </c>
      <c r="J52" s="12"/>
      <c r="K52" s="12">
        <v>671.57894736842104</v>
      </c>
    </row>
    <row r="53" spans="2:11" x14ac:dyDescent="0.25">
      <c r="B53" t="s">
        <v>63</v>
      </c>
      <c r="E53" t="s">
        <v>112</v>
      </c>
      <c r="F53" s="11" t="s">
        <v>226</v>
      </c>
      <c r="G53" s="12">
        <v>0.27500000000000002</v>
      </c>
      <c r="H53" s="12">
        <v>0.22</v>
      </c>
      <c r="I53" s="12">
        <v>0.27777777777777779</v>
      </c>
      <c r="J53" s="12">
        <v>0.125</v>
      </c>
      <c r="K53" s="12">
        <v>0.25</v>
      </c>
    </row>
    <row r="54" spans="2:11" x14ac:dyDescent="0.25">
      <c r="B54" t="s">
        <v>58</v>
      </c>
      <c r="C54" t="s">
        <v>85</v>
      </c>
      <c r="D54" t="s">
        <v>48</v>
      </c>
      <c r="E54" t="s">
        <v>25</v>
      </c>
    </row>
    <row r="55" spans="2:11" x14ac:dyDescent="0.25">
      <c r="B55" t="s">
        <v>58</v>
      </c>
      <c r="D55" t="s">
        <v>49</v>
      </c>
      <c r="E55" t="s">
        <v>26</v>
      </c>
    </row>
    <row r="56" spans="2:11" x14ac:dyDescent="0.25">
      <c r="B56" t="s">
        <v>63</v>
      </c>
      <c r="D56" t="s">
        <v>50</v>
      </c>
      <c r="E56" t="s">
        <v>27</v>
      </c>
    </row>
    <row r="57" spans="2:11" x14ac:dyDescent="0.25">
      <c r="B57" t="s">
        <v>58</v>
      </c>
      <c r="C57" t="s">
        <v>86</v>
      </c>
      <c r="D57" t="s">
        <v>51</v>
      </c>
      <c r="E57" t="s">
        <v>28</v>
      </c>
    </row>
    <row r="58" spans="2:11" x14ac:dyDescent="0.25">
      <c r="B58" t="s">
        <v>63</v>
      </c>
      <c r="D58" t="s">
        <v>52</v>
      </c>
      <c r="E58" t="s">
        <v>29</v>
      </c>
    </row>
    <row r="59" spans="2:11" x14ac:dyDescent="0.25">
      <c r="B59" t="s">
        <v>63</v>
      </c>
      <c r="C59" t="s">
        <v>53</v>
      </c>
      <c r="E59" t="s">
        <v>113</v>
      </c>
    </row>
    <row r="60" spans="2:11" x14ac:dyDescent="0.25">
      <c r="B60" t="s">
        <v>63</v>
      </c>
      <c r="E60" t="s">
        <v>114</v>
      </c>
    </row>
    <row r="61" spans="2:11" x14ac:dyDescent="0.25">
      <c r="B61" t="s">
        <v>63</v>
      </c>
      <c r="E61" t="s">
        <v>115</v>
      </c>
    </row>
    <row r="62" spans="2:11" x14ac:dyDescent="0.25">
      <c r="B62" t="s">
        <v>63</v>
      </c>
      <c r="C62" t="s">
        <v>54</v>
      </c>
      <c r="E62" t="s">
        <v>116</v>
      </c>
    </row>
    <row r="63" spans="2:11" x14ac:dyDescent="0.25">
      <c r="B63" t="s">
        <v>63</v>
      </c>
      <c r="E63" t="s">
        <v>117</v>
      </c>
    </row>
    <row r="64" spans="2:11" x14ac:dyDescent="0.25">
      <c r="B64" t="s">
        <v>63</v>
      </c>
      <c r="E64" t="s">
        <v>118</v>
      </c>
    </row>
    <row r="65" spans="2:5" x14ac:dyDescent="0.25">
      <c r="B65" t="s">
        <v>63</v>
      </c>
      <c r="E65" t="s">
        <v>119</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4:L65"/>
  <sheetViews>
    <sheetView workbookViewId="0"/>
  </sheetViews>
  <sheetFormatPr baseColWidth="10" defaultRowHeight="15" x14ac:dyDescent="0.25"/>
  <cols>
    <col min="2" max="3" width="23.7109375" bestFit="1" customWidth="1"/>
    <col min="4" max="4" width="15.5703125" bestFit="1" customWidth="1"/>
    <col min="6" max="6" width="27.7109375" customWidth="1"/>
    <col min="7" max="7" width="23.7109375" bestFit="1" customWidth="1"/>
    <col min="8" max="11" width="12" customWidth="1"/>
    <col min="12" max="12" width="15.5703125" customWidth="1"/>
    <col min="13" max="13" width="17.28515625" bestFit="1" customWidth="1"/>
    <col min="14" max="14" width="19.85546875" bestFit="1" customWidth="1"/>
    <col min="15" max="15" width="24.85546875" bestFit="1" customWidth="1"/>
    <col min="16" max="16" width="17.28515625" bestFit="1" customWidth="1"/>
    <col min="17" max="17" width="19.85546875" bestFit="1" customWidth="1"/>
    <col min="18" max="18" width="24.85546875" bestFit="1" customWidth="1"/>
    <col min="19" max="19" width="17.28515625" bestFit="1" customWidth="1"/>
    <col min="20" max="20" width="19.85546875" bestFit="1" customWidth="1"/>
    <col min="21" max="21" width="24.85546875" bestFit="1" customWidth="1"/>
    <col min="22" max="22" width="17.28515625" bestFit="1" customWidth="1"/>
    <col min="23" max="23" width="19.85546875" bestFit="1" customWidth="1"/>
    <col min="24" max="24" width="24.85546875" bestFit="1" customWidth="1"/>
    <col min="25" max="25" width="22" bestFit="1" customWidth="1"/>
    <col min="26" max="26" width="17.28515625" bestFit="1" customWidth="1"/>
    <col min="27" max="27" width="19.85546875" bestFit="1" customWidth="1"/>
    <col min="28" max="28" width="24.85546875" bestFit="1" customWidth="1"/>
    <col min="29" max="30" width="17.28515625" bestFit="1" customWidth="1"/>
    <col min="31" max="37" width="18.28515625" bestFit="1" customWidth="1"/>
    <col min="38" max="38" width="19" bestFit="1" customWidth="1"/>
    <col min="39" max="40" width="18.28515625" bestFit="1" customWidth="1"/>
    <col min="41" max="41" width="22.5703125" bestFit="1" customWidth="1"/>
    <col min="42" max="42" width="26" bestFit="1" customWidth="1"/>
    <col min="43" max="43" width="25.140625" bestFit="1" customWidth="1"/>
    <col min="44" max="47" width="18.28515625" bestFit="1" customWidth="1"/>
    <col min="48" max="48" width="28.140625" bestFit="1" customWidth="1"/>
    <col min="49" max="49" width="25" bestFit="1" customWidth="1"/>
    <col min="50" max="50" width="26.140625" bestFit="1" customWidth="1"/>
    <col min="51" max="51" width="27.85546875" bestFit="1" customWidth="1"/>
    <col min="52" max="52" width="18.28515625" bestFit="1" customWidth="1"/>
    <col min="53" max="53" width="26.5703125" bestFit="1" customWidth="1"/>
    <col min="54" max="54" width="22.85546875" bestFit="1" customWidth="1"/>
    <col min="55" max="55" width="27" bestFit="1" customWidth="1"/>
    <col min="56" max="56" width="26.7109375" bestFit="1" customWidth="1"/>
    <col min="57" max="61" width="18.28515625" bestFit="1" customWidth="1"/>
    <col min="62" max="62" width="23.42578125" bestFit="1" customWidth="1"/>
    <col min="63" max="63" width="27.42578125" bestFit="1" customWidth="1"/>
    <col min="64" max="64" width="37.28515625" bestFit="1" customWidth="1"/>
    <col min="65" max="65" width="22.7109375" bestFit="1" customWidth="1"/>
    <col min="66" max="66" width="23.42578125" bestFit="1" customWidth="1"/>
    <col min="67" max="67" width="27.28515625" bestFit="1" customWidth="1"/>
    <col min="68" max="68" width="27.140625" bestFit="1" customWidth="1"/>
  </cols>
  <sheetData>
    <row r="4" spans="2:12" x14ac:dyDescent="0.25">
      <c r="G4" s="7" t="s">
        <v>106</v>
      </c>
    </row>
    <row r="5" spans="2:12" x14ac:dyDescent="0.25">
      <c r="F5" s="7" t="s">
        <v>57</v>
      </c>
      <c r="G5" t="s">
        <v>232</v>
      </c>
      <c r="H5" t="s">
        <v>233</v>
      </c>
      <c r="I5" t="s">
        <v>234</v>
      </c>
      <c r="J5" t="s">
        <v>231</v>
      </c>
      <c r="K5" t="s">
        <v>227</v>
      </c>
      <c r="L5" t="s">
        <v>107</v>
      </c>
    </row>
    <row r="6" spans="2:12" x14ac:dyDescent="0.25">
      <c r="B6" t="s">
        <v>55</v>
      </c>
      <c r="E6" t="s">
        <v>55</v>
      </c>
      <c r="F6" s="11" t="s">
        <v>179</v>
      </c>
      <c r="G6" s="12">
        <v>0.67123287671232879</v>
      </c>
      <c r="H6" s="12">
        <v>0.87037037037037035</v>
      </c>
      <c r="I6" s="12">
        <v>0.82499999999999996</v>
      </c>
      <c r="J6" s="12">
        <v>0.76923076923076927</v>
      </c>
      <c r="K6" s="12">
        <v>0.25</v>
      </c>
      <c r="L6" s="12">
        <v>0.72077922077922074</v>
      </c>
    </row>
    <row r="7" spans="2:12" x14ac:dyDescent="0.25">
      <c r="B7" t="s">
        <v>58</v>
      </c>
      <c r="C7" t="s">
        <v>76</v>
      </c>
      <c r="D7" t="s">
        <v>30</v>
      </c>
      <c r="E7" t="s">
        <v>0</v>
      </c>
      <c r="F7" s="11" t="s">
        <v>180</v>
      </c>
      <c r="G7" s="12">
        <v>1.7397260273972603</v>
      </c>
      <c r="H7" s="12">
        <v>2.4285714285714284</v>
      </c>
      <c r="I7" s="12">
        <v>1.65</v>
      </c>
      <c r="J7" s="12">
        <v>1.8076923076923077</v>
      </c>
      <c r="K7" s="12">
        <v>0.75</v>
      </c>
      <c r="L7" s="12">
        <v>1.8129032258064517</v>
      </c>
    </row>
    <row r="8" spans="2:12" x14ac:dyDescent="0.25">
      <c r="B8" t="s">
        <v>58</v>
      </c>
      <c r="E8" t="s">
        <v>31</v>
      </c>
      <c r="F8" s="11" t="s">
        <v>181</v>
      </c>
      <c r="G8" s="12">
        <v>2.2465753424657535</v>
      </c>
      <c r="H8" s="12">
        <v>3.5535714285714284</v>
      </c>
      <c r="I8" s="12">
        <v>3.0249999999999999</v>
      </c>
      <c r="J8" s="12">
        <v>2.5096153846153846</v>
      </c>
      <c r="K8" s="12">
        <v>0.75</v>
      </c>
      <c r="L8" s="12">
        <v>2.5499999999999998</v>
      </c>
    </row>
    <row r="9" spans="2:12" x14ac:dyDescent="0.25">
      <c r="B9" t="s">
        <v>58</v>
      </c>
      <c r="E9" t="s">
        <v>87</v>
      </c>
      <c r="F9" s="11" t="s">
        <v>182</v>
      </c>
      <c r="G9" s="12">
        <v>0.17808219178082191</v>
      </c>
      <c r="H9" s="12">
        <v>0.33333333333333331</v>
      </c>
      <c r="I9" s="12">
        <v>0.41</v>
      </c>
      <c r="J9" s="12">
        <v>0.30769230769230771</v>
      </c>
      <c r="K9" s="12">
        <v>0.25</v>
      </c>
      <c r="L9" s="12">
        <v>0.26103896103896107</v>
      </c>
    </row>
    <row r="10" spans="2:12" x14ac:dyDescent="0.25">
      <c r="B10" t="s">
        <v>58</v>
      </c>
      <c r="D10" t="s">
        <v>38</v>
      </c>
      <c r="E10" t="s">
        <v>1</v>
      </c>
      <c r="F10" s="11" t="s">
        <v>183</v>
      </c>
      <c r="G10" s="12">
        <v>0.49315068493150682</v>
      </c>
      <c r="H10" s="12">
        <v>0.9285714285714286</v>
      </c>
      <c r="I10" s="12">
        <v>1.25</v>
      </c>
      <c r="J10" s="12">
        <v>1.0576923076923077</v>
      </c>
      <c r="K10" s="12">
        <v>0.75</v>
      </c>
      <c r="L10" s="12">
        <v>0.77741935483870972</v>
      </c>
    </row>
    <row r="11" spans="2:12" x14ac:dyDescent="0.25">
      <c r="B11" t="s">
        <v>58</v>
      </c>
      <c r="E11" t="s">
        <v>32</v>
      </c>
      <c r="F11" s="11" t="s">
        <v>184</v>
      </c>
      <c r="G11" s="12">
        <v>0.60273972602739723</v>
      </c>
      <c r="H11" s="12">
        <v>1.1071428571428572</v>
      </c>
      <c r="I11" s="12">
        <v>1.1599999999999999</v>
      </c>
      <c r="J11" s="12">
        <v>1.0961538461538463</v>
      </c>
      <c r="K11" s="12">
        <v>0.75</v>
      </c>
      <c r="L11" s="12">
        <v>0.85612903225806447</v>
      </c>
    </row>
    <row r="12" spans="2:12" x14ac:dyDescent="0.25">
      <c r="B12" t="s">
        <v>58</v>
      </c>
      <c r="E12" t="s">
        <v>88</v>
      </c>
      <c r="F12" s="11" t="s">
        <v>185</v>
      </c>
      <c r="G12" s="12">
        <v>0.84027777777777779</v>
      </c>
      <c r="H12" s="12">
        <v>0.88461538461538458</v>
      </c>
      <c r="I12" s="12">
        <v>0.65</v>
      </c>
      <c r="J12" s="12">
        <v>1</v>
      </c>
      <c r="K12" s="12">
        <v>1.125</v>
      </c>
      <c r="L12" s="12">
        <v>0.86423841059602646</v>
      </c>
    </row>
    <row r="13" spans="2:12" x14ac:dyDescent="0.25">
      <c r="B13" t="s">
        <v>58</v>
      </c>
      <c r="D13" t="s">
        <v>39</v>
      </c>
      <c r="E13" t="s">
        <v>2</v>
      </c>
      <c r="F13" s="11" t="s">
        <v>186</v>
      </c>
      <c r="G13" s="12">
        <v>1.9863013698630136</v>
      </c>
      <c r="H13" s="12">
        <v>1.8888888888888888</v>
      </c>
      <c r="I13" s="12">
        <v>1.5</v>
      </c>
      <c r="J13" s="12">
        <v>1.875</v>
      </c>
      <c r="K13" s="12">
        <v>1.375</v>
      </c>
      <c r="L13" s="12">
        <v>1.8552631578947369</v>
      </c>
    </row>
    <row r="14" spans="2:12" x14ac:dyDescent="0.25">
      <c r="B14" t="s">
        <v>58</v>
      </c>
      <c r="E14" t="s">
        <v>33</v>
      </c>
      <c r="F14" s="11" t="s">
        <v>187</v>
      </c>
      <c r="G14" s="12">
        <v>3.7363013698630136</v>
      </c>
      <c r="H14" s="12">
        <v>4.5357142857142856</v>
      </c>
      <c r="I14" s="12">
        <v>2.5499999999999998</v>
      </c>
      <c r="J14" s="12">
        <v>3.4615384615384617</v>
      </c>
      <c r="K14" s="12">
        <v>5.125</v>
      </c>
      <c r="L14" s="12">
        <v>3.7532258064516131</v>
      </c>
    </row>
    <row r="15" spans="2:12" x14ac:dyDescent="0.25">
      <c r="B15" t="s">
        <v>58</v>
      </c>
      <c r="E15" t="s">
        <v>89</v>
      </c>
      <c r="F15" s="11" t="s">
        <v>188</v>
      </c>
      <c r="G15" s="12">
        <v>0.4861111111111111</v>
      </c>
      <c r="H15" s="12">
        <v>0.62962962962962965</v>
      </c>
      <c r="I15" s="12">
        <v>0.3</v>
      </c>
      <c r="J15" s="12">
        <v>0.5</v>
      </c>
      <c r="K15" s="12">
        <v>0.25</v>
      </c>
      <c r="L15" s="12">
        <v>0.47712418300653597</v>
      </c>
    </row>
    <row r="16" spans="2:12" x14ac:dyDescent="0.25">
      <c r="B16" t="s">
        <v>58</v>
      </c>
      <c r="D16" t="s">
        <v>40</v>
      </c>
      <c r="E16" t="s">
        <v>3</v>
      </c>
      <c r="F16" s="11" t="s">
        <v>189</v>
      </c>
      <c r="G16" s="12">
        <v>1.2054794520547945</v>
      </c>
      <c r="H16" s="12">
        <v>1</v>
      </c>
      <c r="I16" s="12">
        <v>1</v>
      </c>
      <c r="J16" s="12">
        <v>1.0961538461538463</v>
      </c>
      <c r="K16" s="12">
        <v>0.875</v>
      </c>
      <c r="L16" s="12">
        <v>1.1071428571428572</v>
      </c>
    </row>
    <row r="17" spans="2:12" x14ac:dyDescent="0.25">
      <c r="B17" t="s">
        <v>58</v>
      </c>
      <c r="E17" t="s">
        <v>34</v>
      </c>
      <c r="F17" s="11" t="s">
        <v>190</v>
      </c>
      <c r="G17" s="12">
        <v>1.5205479452054795</v>
      </c>
      <c r="H17" s="12">
        <v>1.4285714285714286</v>
      </c>
      <c r="I17" s="12">
        <v>0.95</v>
      </c>
      <c r="J17" s="12">
        <v>1.6346153846153846</v>
      </c>
      <c r="K17" s="12">
        <v>0.875</v>
      </c>
      <c r="L17" s="12">
        <v>1.4161290322580644</v>
      </c>
    </row>
    <row r="18" spans="2:12" x14ac:dyDescent="0.25">
      <c r="B18" t="s">
        <v>58</v>
      </c>
      <c r="E18" t="s">
        <v>90</v>
      </c>
      <c r="F18" s="11" t="s">
        <v>191</v>
      </c>
      <c r="G18" s="12">
        <v>1.1180555555555556</v>
      </c>
      <c r="H18" s="12">
        <v>0.92592592592592593</v>
      </c>
      <c r="I18" s="12">
        <v>0.90999999999999992</v>
      </c>
      <c r="J18" s="12">
        <v>1.2307692307692308</v>
      </c>
      <c r="K18" s="12">
        <v>0.5</v>
      </c>
      <c r="L18" s="12">
        <v>1.0437908496732025</v>
      </c>
    </row>
    <row r="19" spans="2:12" x14ac:dyDescent="0.25">
      <c r="B19" t="s">
        <v>58</v>
      </c>
      <c r="D19" t="s">
        <v>65</v>
      </c>
      <c r="E19" t="s">
        <v>4</v>
      </c>
      <c r="F19" s="11" t="s">
        <v>192</v>
      </c>
      <c r="G19" s="12">
        <v>3.006849315068493</v>
      </c>
      <c r="H19" s="12">
        <v>2.2678571428571428</v>
      </c>
      <c r="I19" s="12">
        <v>2.4249999999999998</v>
      </c>
      <c r="J19" s="12">
        <v>2.9230769230769229</v>
      </c>
      <c r="K19" s="12">
        <v>1.875</v>
      </c>
      <c r="L19" s="12">
        <v>2.725806451612903</v>
      </c>
    </row>
    <row r="20" spans="2:12" x14ac:dyDescent="0.25">
      <c r="B20" t="s">
        <v>58</v>
      </c>
      <c r="E20" t="s">
        <v>35</v>
      </c>
      <c r="F20" s="11" t="s">
        <v>193</v>
      </c>
      <c r="G20" s="12">
        <v>4.1198630136986303</v>
      </c>
      <c r="H20" s="12">
        <v>2.9642857142857144</v>
      </c>
      <c r="I20" s="12">
        <v>3.21</v>
      </c>
      <c r="J20" s="12">
        <v>4.615384615384615</v>
      </c>
      <c r="K20" s="12">
        <v>1.875</v>
      </c>
      <c r="L20" s="12">
        <v>3.7609677419354841</v>
      </c>
    </row>
    <row r="21" spans="2:12" x14ac:dyDescent="0.25">
      <c r="B21" t="s">
        <v>58</v>
      </c>
      <c r="E21" t="s">
        <v>91</v>
      </c>
      <c r="F21" s="11" t="s">
        <v>194</v>
      </c>
      <c r="G21" s="12">
        <v>7.2463768115942032E-2</v>
      </c>
      <c r="H21" s="12">
        <v>0.14814814814814814</v>
      </c>
      <c r="I21" s="12">
        <v>0.1575</v>
      </c>
      <c r="J21" s="12">
        <v>0.28846153846153844</v>
      </c>
      <c r="K21" s="12">
        <v>0.125</v>
      </c>
      <c r="L21" s="12">
        <v>0.13766666666666666</v>
      </c>
    </row>
    <row r="22" spans="2:12" x14ac:dyDescent="0.25">
      <c r="B22" t="s">
        <v>58</v>
      </c>
      <c r="D22" t="s">
        <v>41</v>
      </c>
      <c r="E22" t="s">
        <v>5</v>
      </c>
      <c r="F22" s="11" t="s">
        <v>195</v>
      </c>
      <c r="G22" s="12">
        <v>0.1388888888888889</v>
      </c>
      <c r="H22" s="12">
        <v>0.25925925925925924</v>
      </c>
      <c r="I22" s="12">
        <v>0.35</v>
      </c>
      <c r="J22" s="12">
        <v>0.63461538461538458</v>
      </c>
      <c r="K22" s="12">
        <v>0</v>
      </c>
      <c r="L22" s="12">
        <v>0.26470588235294118</v>
      </c>
    </row>
    <row r="23" spans="2:12" x14ac:dyDescent="0.25">
      <c r="B23" t="s">
        <v>58</v>
      </c>
      <c r="E23" t="s">
        <v>36</v>
      </c>
      <c r="F23" s="11" t="s">
        <v>196</v>
      </c>
      <c r="G23" s="12">
        <v>8.2191780821917804E-2</v>
      </c>
      <c r="H23" s="12">
        <v>0.21428571428571427</v>
      </c>
      <c r="I23" s="12">
        <v>0.5575</v>
      </c>
      <c r="J23" s="12">
        <v>0.60576923076923073</v>
      </c>
      <c r="K23" s="12">
        <v>0</v>
      </c>
      <c r="L23" s="12">
        <v>0.25096774193548388</v>
      </c>
    </row>
    <row r="24" spans="2:12" x14ac:dyDescent="0.25">
      <c r="B24" t="s">
        <v>58</v>
      </c>
      <c r="E24" t="s">
        <v>92</v>
      </c>
      <c r="F24" s="11" t="s">
        <v>197</v>
      </c>
      <c r="G24" s="12">
        <v>2.6849315068493151</v>
      </c>
      <c r="H24" s="12">
        <v>2.8076923076923075</v>
      </c>
      <c r="I24" s="12">
        <v>2.7</v>
      </c>
      <c r="J24" s="12">
        <v>2.4615384615384617</v>
      </c>
      <c r="K24" s="12">
        <v>2.625</v>
      </c>
      <c r="L24" s="12">
        <v>2.6666666666666665</v>
      </c>
    </row>
    <row r="25" spans="2:12" x14ac:dyDescent="0.25">
      <c r="B25" t="s">
        <v>58</v>
      </c>
      <c r="E25" t="s">
        <v>6</v>
      </c>
      <c r="F25" s="11" t="s">
        <v>198</v>
      </c>
      <c r="G25" s="12">
        <v>3.5753424657534247</v>
      </c>
      <c r="H25" s="12">
        <v>3.25</v>
      </c>
      <c r="I25" s="12">
        <v>3.2</v>
      </c>
      <c r="J25" s="12">
        <v>3.8076923076923075</v>
      </c>
      <c r="K25" s="12">
        <v>3.25</v>
      </c>
      <c r="L25" s="12">
        <v>3.4903225806451612</v>
      </c>
    </row>
    <row r="26" spans="2:12" x14ac:dyDescent="0.25">
      <c r="B26" t="s">
        <v>58</v>
      </c>
      <c r="E26" t="s">
        <v>37</v>
      </c>
      <c r="F26" s="11" t="s">
        <v>199</v>
      </c>
      <c r="G26" s="12">
        <v>2.2054794520547945</v>
      </c>
      <c r="H26" s="12">
        <v>2.0714285714285716</v>
      </c>
      <c r="I26" s="12">
        <v>1.7</v>
      </c>
      <c r="J26" s="12">
        <v>1.7307692307692308</v>
      </c>
      <c r="K26" s="12">
        <v>2.25</v>
      </c>
      <c r="L26" s="12">
        <v>2.0387096774193547</v>
      </c>
    </row>
    <row r="27" spans="2:12" x14ac:dyDescent="0.25">
      <c r="B27" t="s">
        <v>58</v>
      </c>
      <c r="E27" t="s">
        <v>93</v>
      </c>
      <c r="F27" s="11" t="s">
        <v>200</v>
      </c>
      <c r="G27" s="12">
        <v>4.1643835616438354</v>
      </c>
      <c r="H27" s="12">
        <v>3.8214285714285716</v>
      </c>
      <c r="I27" s="12">
        <v>3.55</v>
      </c>
      <c r="J27" s="12">
        <v>3.72</v>
      </c>
      <c r="K27" s="12">
        <v>4.125</v>
      </c>
      <c r="L27" s="12">
        <v>3.948051948051948</v>
      </c>
    </row>
    <row r="28" spans="2:12" x14ac:dyDescent="0.25">
      <c r="B28" t="s">
        <v>59</v>
      </c>
      <c r="C28" t="s">
        <v>94</v>
      </c>
      <c r="D28" t="s">
        <v>42</v>
      </c>
      <c r="E28" t="s">
        <v>7</v>
      </c>
      <c r="F28" s="11" t="s">
        <v>201</v>
      </c>
      <c r="G28" s="12">
        <v>3.1232876712328768</v>
      </c>
      <c r="H28" s="12">
        <v>3.3928571428571428</v>
      </c>
      <c r="I28" s="12">
        <v>3.05</v>
      </c>
      <c r="J28" s="12">
        <v>3.36</v>
      </c>
      <c r="K28" s="12">
        <v>3.25</v>
      </c>
      <c r="L28" s="12">
        <v>3.2077922077922079</v>
      </c>
    </row>
    <row r="29" spans="2:12" x14ac:dyDescent="0.25">
      <c r="B29" t="s">
        <v>59</v>
      </c>
      <c r="D29" t="s">
        <v>83</v>
      </c>
      <c r="E29" t="s">
        <v>8</v>
      </c>
      <c r="F29" s="11" t="s">
        <v>202</v>
      </c>
      <c r="G29" s="12">
        <v>2.6986301369863015</v>
      </c>
      <c r="H29" s="12">
        <v>3.1071428571428572</v>
      </c>
      <c r="I29" s="12">
        <v>2.95</v>
      </c>
      <c r="J29" s="12">
        <v>2.4615384615384617</v>
      </c>
      <c r="K29" s="12">
        <v>3.125</v>
      </c>
      <c r="L29" s="12">
        <v>2.7870967741935484</v>
      </c>
    </row>
    <row r="30" spans="2:12" x14ac:dyDescent="0.25">
      <c r="B30" t="s">
        <v>59</v>
      </c>
      <c r="D30" t="s">
        <v>77</v>
      </c>
      <c r="E30" t="s">
        <v>9</v>
      </c>
      <c r="F30" s="11" t="s">
        <v>203</v>
      </c>
      <c r="G30" s="12">
        <v>2.6438356164383561</v>
      </c>
      <c r="H30" s="12">
        <v>2.8571428571428572</v>
      </c>
      <c r="I30" s="12">
        <v>2.9</v>
      </c>
      <c r="J30" s="12">
        <v>2.6153846153846154</v>
      </c>
      <c r="K30" s="12">
        <v>3</v>
      </c>
      <c r="L30" s="12">
        <v>2.7290322580645161</v>
      </c>
    </row>
    <row r="31" spans="2:12" x14ac:dyDescent="0.25">
      <c r="B31" t="s">
        <v>59</v>
      </c>
      <c r="D31" t="s">
        <v>78</v>
      </c>
      <c r="E31" t="s">
        <v>10</v>
      </c>
      <c r="F31" s="11" t="s">
        <v>204</v>
      </c>
      <c r="G31" s="12">
        <v>2.5890410958904111</v>
      </c>
      <c r="H31" s="12">
        <v>2.9642857142857144</v>
      </c>
      <c r="I31" s="12">
        <v>3.05</v>
      </c>
      <c r="J31" s="12">
        <v>2.4230769230769229</v>
      </c>
      <c r="K31" s="12">
        <v>2.5</v>
      </c>
      <c r="L31" s="12">
        <v>2.6838709677419357</v>
      </c>
    </row>
    <row r="32" spans="2:12" x14ac:dyDescent="0.25">
      <c r="B32" t="s">
        <v>59</v>
      </c>
      <c r="D32" t="s">
        <v>79</v>
      </c>
      <c r="E32" t="s">
        <v>11</v>
      </c>
      <c r="F32" s="11" t="s">
        <v>205</v>
      </c>
      <c r="G32" s="12">
        <v>2.3287671232876712</v>
      </c>
      <c r="H32" s="12">
        <v>2.3571428571428572</v>
      </c>
      <c r="I32" s="12">
        <v>1.8</v>
      </c>
      <c r="J32" s="12">
        <v>2.5769230769230771</v>
      </c>
      <c r="K32" s="12">
        <v>1.8571428571428572</v>
      </c>
      <c r="L32" s="12">
        <v>2.2857142857142856</v>
      </c>
    </row>
    <row r="33" spans="2:12" x14ac:dyDescent="0.25">
      <c r="B33" t="s">
        <v>59</v>
      </c>
      <c r="D33" t="s">
        <v>80</v>
      </c>
      <c r="E33" t="s">
        <v>12</v>
      </c>
      <c r="F33" s="11" t="s">
        <v>206</v>
      </c>
      <c r="G33" s="12">
        <v>21.043478260869566</v>
      </c>
      <c r="H33" s="12">
        <v>21.296296296296298</v>
      </c>
      <c r="I33" s="12">
        <v>21.35</v>
      </c>
      <c r="J33" s="12">
        <v>22.36</v>
      </c>
      <c r="K33" s="12">
        <v>21.166666666666668</v>
      </c>
      <c r="L33" s="12">
        <v>21.360544217687075</v>
      </c>
    </row>
    <row r="34" spans="2:12" x14ac:dyDescent="0.25">
      <c r="B34" t="s">
        <v>59</v>
      </c>
      <c r="D34" t="s">
        <v>81</v>
      </c>
      <c r="E34" t="s">
        <v>13</v>
      </c>
      <c r="F34" s="11" t="s">
        <v>207</v>
      </c>
      <c r="G34" s="12">
        <v>0.34782608695652173</v>
      </c>
      <c r="H34" s="12">
        <v>0.18518518518518517</v>
      </c>
      <c r="I34" s="12">
        <v>0.25</v>
      </c>
      <c r="J34" s="12">
        <v>0.2</v>
      </c>
      <c r="K34" s="12">
        <v>0.33333333333333331</v>
      </c>
      <c r="L34" s="12">
        <v>0.27891156462585032</v>
      </c>
    </row>
    <row r="35" spans="2:12" x14ac:dyDescent="0.25">
      <c r="B35" t="s">
        <v>59</v>
      </c>
      <c r="D35" t="s">
        <v>82</v>
      </c>
      <c r="E35" t="s">
        <v>14</v>
      </c>
      <c r="F35" s="11" t="s">
        <v>208</v>
      </c>
      <c r="G35" s="12">
        <v>0.34782608695652173</v>
      </c>
      <c r="H35" s="12">
        <v>0.40740740740740738</v>
      </c>
      <c r="I35" s="12">
        <v>0.4</v>
      </c>
      <c r="J35" s="12">
        <v>0.24</v>
      </c>
      <c r="K35" s="12">
        <v>0.16666666666666666</v>
      </c>
      <c r="L35" s="12">
        <v>0.3401360544217687</v>
      </c>
    </row>
    <row r="36" spans="2:12" x14ac:dyDescent="0.25">
      <c r="B36" t="s">
        <v>59</v>
      </c>
      <c r="D36" t="s">
        <v>43</v>
      </c>
      <c r="E36" t="s">
        <v>15</v>
      </c>
      <c r="F36" s="11" t="s">
        <v>209</v>
      </c>
      <c r="G36" s="12">
        <v>0.30434782608695654</v>
      </c>
      <c r="H36" s="12">
        <v>0.40740740740740738</v>
      </c>
      <c r="I36" s="12">
        <v>0.35</v>
      </c>
      <c r="J36" s="12">
        <v>0.56000000000000005</v>
      </c>
      <c r="K36" s="12">
        <v>0.5</v>
      </c>
      <c r="L36" s="12">
        <v>0.38095238095238093</v>
      </c>
    </row>
    <row r="37" spans="2:12" x14ac:dyDescent="0.25">
      <c r="B37" t="s">
        <v>59</v>
      </c>
      <c r="E37" t="s">
        <v>16</v>
      </c>
      <c r="F37" s="11" t="s">
        <v>210</v>
      </c>
      <c r="G37" s="12">
        <v>0.38356164383561642</v>
      </c>
      <c r="H37" s="12">
        <v>0.4642857142857143</v>
      </c>
      <c r="I37" s="12">
        <v>0.7</v>
      </c>
      <c r="J37" s="12">
        <v>0.56521739130434778</v>
      </c>
      <c r="K37" s="12">
        <v>0.625</v>
      </c>
      <c r="L37" s="12">
        <v>0.48026315789473684</v>
      </c>
    </row>
    <row r="38" spans="2:12" x14ac:dyDescent="0.25">
      <c r="B38" t="s">
        <v>58</v>
      </c>
      <c r="C38" t="s">
        <v>84</v>
      </c>
      <c r="D38" t="s">
        <v>44</v>
      </c>
      <c r="E38" t="s">
        <v>17</v>
      </c>
      <c r="F38" s="11" t="s">
        <v>211</v>
      </c>
      <c r="G38" s="12">
        <v>0.93402777777777779</v>
      </c>
      <c r="H38" s="12">
        <v>1.75</v>
      </c>
      <c r="I38" s="12">
        <v>1.5665</v>
      </c>
      <c r="J38" s="12">
        <v>1.5652173913043479</v>
      </c>
      <c r="K38" s="12">
        <v>0.33333333333333331</v>
      </c>
      <c r="L38" s="12">
        <v>1.2455033557046982</v>
      </c>
    </row>
    <row r="39" spans="2:12" x14ac:dyDescent="0.25">
      <c r="B39" t="s">
        <v>63</v>
      </c>
      <c r="E39" t="s">
        <v>97</v>
      </c>
      <c r="F39" s="11" t="s">
        <v>212</v>
      </c>
      <c r="G39" s="12">
        <v>74.622950819672127</v>
      </c>
      <c r="H39" s="12">
        <v>74.083333333333329</v>
      </c>
      <c r="I39" s="12">
        <v>64.941176470588232</v>
      </c>
      <c r="J39" s="12">
        <v>71.478260869565219</v>
      </c>
      <c r="K39" s="12">
        <v>79</v>
      </c>
      <c r="L39" s="12">
        <v>72.724409448818903</v>
      </c>
    </row>
    <row r="40" spans="2:12" x14ac:dyDescent="0.25">
      <c r="B40" t="s">
        <v>63</v>
      </c>
      <c r="E40" t="s">
        <v>98</v>
      </c>
      <c r="F40" s="11" t="s">
        <v>213</v>
      </c>
      <c r="G40" s="12">
        <v>177.57971014492753</v>
      </c>
      <c r="H40" s="12">
        <v>178.22222222222223</v>
      </c>
      <c r="I40" s="12">
        <v>169.95</v>
      </c>
      <c r="J40" s="12">
        <v>153.12639999999999</v>
      </c>
      <c r="K40" s="12">
        <v>149.29</v>
      </c>
      <c r="L40" s="12">
        <v>171.34625850340137</v>
      </c>
    </row>
    <row r="41" spans="2:12" x14ac:dyDescent="0.25">
      <c r="B41" t="s">
        <v>63</v>
      </c>
      <c r="E41" t="s">
        <v>99</v>
      </c>
      <c r="F41" s="11" t="s">
        <v>214</v>
      </c>
      <c r="G41" s="12">
        <v>0.71232876712328763</v>
      </c>
      <c r="H41" s="12">
        <v>0.75</v>
      </c>
      <c r="I41" s="12">
        <v>0.6</v>
      </c>
      <c r="J41" s="12">
        <v>0.64</v>
      </c>
      <c r="K41" s="12">
        <v>0.75</v>
      </c>
      <c r="L41" s="12">
        <v>0.69480519480519476</v>
      </c>
    </row>
    <row r="42" spans="2:12" x14ac:dyDescent="0.25">
      <c r="B42" t="s">
        <v>63</v>
      </c>
      <c r="D42" t="s">
        <v>60</v>
      </c>
      <c r="E42" t="s">
        <v>18</v>
      </c>
      <c r="F42" s="11" t="s">
        <v>215</v>
      </c>
      <c r="G42" s="12">
        <v>0.28767123287671231</v>
      </c>
      <c r="H42" s="12">
        <v>0.25</v>
      </c>
      <c r="I42" s="12">
        <v>0.4</v>
      </c>
      <c r="J42" s="12">
        <v>0.28000000000000003</v>
      </c>
      <c r="K42" s="12">
        <v>0.25</v>
      </c>
      <c r="L42" s="12">
        <v>0.29220779220779219</v>
      </c>
    </row>
    <row r="43" spans="2:12" x14ac:dyDescent="0.25">
      <c r="B43" t="s">
        <v>58</v>
      </c>
      <c r="D43" t="s">
        <v>61</v>
      </c>
      <c r="E43" t="s">
        <v>19</v>
      </c>
      <c r="F43" s="11" t="s">
        <v>216</v>
      </c>
      <c r="G43" s="12">
        <v>0</v>
      </c>
      <c r="H43" s="12">
        <v>0</v>
      </c>
      <c r="I43" s="12">
        <v>0</v>
      </c>
      <c r="J43" s="12">
        <v>0.08</v>
      </c>
      <c r="K43" s="12">
        <v>0</v>
      </c>
      <c r="L43" s="12">
        <v>1.2987012987012988E-2</v>
      </c>
    </row>
    <row r="44" spans="2:12" x14ac:dyDescent="0.25">
      <c r="B44" t="s">
        <v>58</v>
      </c>
      <c r="D44" t="s">
        <v>45</v>
      </c>
      <c r="E44" t="s">
        <v>20</v>
      </c>
      <c r="F44" s="11" t="s">
        <v>217</v>
      </c>
      <c r="G44" s="12">
        <v>0.19444444444444445</v>
      </c>
      <c r="H44" s="12">
        <v>0.39285714285714285</v>
      </c>
      <c r="I44" s="12">
        <v>0.1</v>
      </c>
      <c r="J44" s="12">
        <v>0.08</v>
      </c>
      <c r="K44" s="12">
        <v>0.125</v>
      </c>
      <c r="L44" s="12">
        <v>0.19607843137254902</v>
      </c>
    </row>
    <row r="45" spans="2:12" x14ac:dyDescent="0.25">
      <c r="B45" t="s">
        <v>58</v>
      </c>
      <c r="D45" t="s">
        <v>46</v>
      </c>
      <c r="E45" t="s">
        <v>21</v>
      </c>
      <c r="F45" s="11" t="s">
        <v>218</v>
      </c>
      <c r="G45" s="12">
        <v>1</v>
      </c>
      <c r="H45" s="12">
        <v>0</v>
      </c>
      <c r="I45" s="12">
        <v>0</v>
      </c>
      <c r="J45" s="12">
        <v>0</v>
      </c>
      <c r="K45" s="12" t="e">
        <v>#DIV/0!</v>
      </c>
      <c r="L45" s="12">
        <v>0.49659863945578231</v>
      </c>
    </row>
    <row r="46" spans="2:12" x14ac:dyDescent="0.25">
      <c r="B46" t="s">
        <v>63</v>
      </c>
      <c r="E46" t="s">
        <v>102</v>
      </c>
      <c r="F46" s="11" t="s">
        <v>219</v>
      </c>
      <c r="G46" s="12">
        <v>0</v>
      </c>
      <c r="H46" s="12">
        <v>1</v>
      </c>
      <c r="I46" s="12">
        <v>0</v>
      </c>
      <c r="J46" s="12">
        <v>0</v>
      </c>
      <c r="K46" s="12" t="e">
        <v>#DIV/0!</v>
      </c>
      <c r="L46" s="12">
        <v>0.19047619047619047</v>
      </c>
    </row>
    <row r="47" spans="2:12" x14ac:dyDescent="0.25">
      <c r="B47" t="s">
        <v>63</v>
      </c>
      <c r="E47" t="s">
        <v>104</v>
      </c>
      <c r="F47" s="11" t="s">
        <v>220</v>
      </c>
      <c r="G47" s="12">
        <v>0</v>
      </c>
      <c r="H47" s="12">
        <v>0</v>
      </c>
      <c r="I47" s="12">
        <v>1</v>
      </c>
      <c r="J47" s="12">
        <v>0</v>
      </c>
      <c r="K47" s="12" t="e">
        <v>#DIV/0!</v>
      </c>
      <c r="L47" s="12">
        <v>0.1360544217687075</v>
      </c>
    </row>
    <row r="48" spans="2:12" x14ac:dyDescent="0.25">
      <c r="B48" t="s">
        <v>63</v>
      </c>
      <c r="E48" t="s">
        <v>103</v>
      </c>
      <c r="F48" s="11" t="s">
        <v>221</v>
      </c>
      <c r="G48" s="12">
        <v>0</v>
      </c>
      <c r="H48" s="12">
        <v>0</v>
      </c>
      <c r="I48" s="12">
        <v>0</v>
      </c>
      <c r="J48" s="12">
        <v>1</v>
      </c>
      <c r="K48" s="12" t="e">
        <v>#DIV/0!</v>
      </c>
      <c r="L48" s="12">
        <v>0.17687074829931973</v>
      </c>
    </row>
    <row r="49" spans="2:12" x14ac:dyDescent="0.25">
      <c r="B49" t="s">
        <v>63</v>
      </c>
      <c r="D49" t="s">
        <v>47</v>
      </c>
      <c r="E49" t="s">
        <v>23</v>
      </c>
      <c r="F49" s="11" t="s">
        <v>222</v>
      </c>
      <c r="G49" s="12">
        <v>11.633846153846154</v>
      </c>
      <c r="H49" s="12">
        <v>26.462962962962962</v>
      </c>
      <c r="I49" s="12">
        <v>9.1342105263157922</v>
      </c>
      <c r="J49" s="12">
        <v>21.549999999999997</v>
      </c>
      <c r="K49" s="12">
        <v>6.75</v>
      </c>
      <c r="L49" s="12">
        <v>15.482330827067674</v>
      </c>
    </row>
    <row r="50" spans="2:12" x14ac:dyDescent="0.25">
      <c r="B50" t="s">
        <v>63</v>
      </c>
      <c r="E50" t="s">
        <v>109</v>
      </c>
      <c r="F50" s="11" t="s">
        <v>223</v>
      </c>
      <c r="G50" s="12">
        <v>30.623188405797102</v>
      </c>
      <c r="H50" s="12">
        <v>41.592592592592595</v>
      </c>
      <c r="I50" s="12">
        <v>25.7</v>
      </c>
      <c r="J50" s="12">
        <v>32.862500000000004</v>
      </c>
      <c r="K50" s="12">
        <v>26.142857142857142</v>
      </c>
      <c r="L50" s="12">
        <v>32.120408163265303</v>
      </c>
    </row>
    <row r="51" spans="2:12" x14ac:dyDescent="0.25">
      <c r="B51" t="s">
        <v>63</v>
      </c>
      <c r="E51" t="s">
        <v>110</v>
      </c>
      <c r="F51" s="11" t="s">
        <v>224</v>
      </c>
      <c r="G51" s="12">
        <v>0.625</v>
      </c>
      <c r="H51" s="12">
        <v>0.48148148148148145</v>
      </c>
      <c r="I51" s="12">
        <v>0.35</v>
      </c>
      <c r="J51" s="12">
        <v>0.625</v>
      </c>
      <c r="K51" s="12">
        <v>0.5</v>
      </c>
      <c r="L51" s="12">
        <v>0.55629139072847678</v>
      </c>
    </row>
    <row r="52" spans="2:12" x14ac:dyDescent="0.25">
      <c r="B52" t="s">
        <v>63</v>
      </c>
      <c r="E52" t="s">
        <v>111</v>
      </c>
      <c r="F52" s="11" t="s">
        <v>225</v>
      </c>
      <c r="G52" s="12">
        <v>510.625</v>
      </c>
      <c r="H52" s="12">
        <v>1127.7777777777778</v>
      </c>
      <c r="I52" s="12">
        <v>637.5</v>
      </c>
      <c r="J52" s="12">
        <v>581.25</v>
      </c>
      <c r="K52" s="12">
        <v>0</v>
      </c>
      <c r="L52" s="12">
        <v>671.57894736842104</v>
      </c>
    </row>
    <row r="53" spans="2:12" x14ac:dyDescent="0.25">
      <c r="B53" t="s">
        <v>63</v>
      </c>
      <c r="E53" t="s">
        <v>112</v>
      </c>
      <c r="F53" s="11" t="s">
        <v>226</v>
      </c>
      <c r="G53" s="12">
        <v>0.29166666666666669</v>
      </c>
      <c r="H53" s="12">
        <v>0.14285714285714285</v>
      </c>
      <c r="I53" s="12">
        <v>0.2</v>
      </c>
      <c r="J53" s="12">
        <v>0.24</v>
      </c>
      <c r="K53" s="12">
        <v>0.42857142857142855</v>
      </c>
      <c r="L53" s="12">
        <v>0.25</v>
      </c>
    </row>
    <row r="54" spans="2:12" x14ac:dyDescent="0.25">
      <c r="B54" t="s">
        <v>58</v>
      </c>
      <c r="C54" t="s">
        <v>85</v>
      </c>
      <c r="D54" t="s">
        <v>48</v>
      </c>
      <c r="E54" t="s">
        <v>25</v>
      </c>
    </row>
    <row r="55" spans="2:12" x14ac:dyDescent="0.25">
      <c r="B55" t="s">
        <v>58</v>
      </c>
      <c r="D55" t="s">
        <v>49</v>
      </c>
      <c r="E55" t="s">
        <v>26</v>
      </c>
    </row>
    <row r="56" spans="2:12" x14ac:dyDescent="0.25">
      <c r="B56" t="s">
        <v>63</v>
      </c>
      <c r="D56" t="s">
        <v>50</v>
      </c>
      <c r="E56" t="s">
        <v>27</v>
      </c>
    </row>
    <row r="57" spans="2:12" x14ac:dyDescent="0.25">
      <c r="B57" t="s">
        <v>58</v>
      </c>
      <c r="C57" t="s">
        <v>86</v>
      </c>
      <c r="D57" t="s">
        <v>51</v>
      </c>
      <c r="E57" t="s">
        <v>28</v>
      </c>
    </row>
    <row r="58" spans="2:12" x14ac:dyDescent="0.25">
      <c r="B58" t="s">
        <v>63</v>
      </c>
      <c r="D58" t="s">
        <v>52</v>
      </c>
      <c r="E58" t="s">
        <v>29</v>
      </c>
    </row>
    <row r="59" spans="2:12" x14ac:dyDescent="0.25">
      <c r="B59" t="s">
        <v>63</v>
      </c>
      <c r="C59" t="s">
        <v>53</v>
      </c>
      <c r="E59" t="s">
        <v>113</v>
      </c>
    </row>
    <row r="60" spans="2:12" x14ac:dyDescent="0.25">
      <c r="B60" t="s">
        <v>63</v>
      </c>
      <c r="E60" t="s">
        <v>114</v>
      </c>
    </row>
    <row r="61" spans="2:12" x14ac:dyDescent="0.25">
      <c r="B61" t="s">
        <v>63</v>
      </c>
      <c r="E61" t="s">
        <v>115</v>
      </c>
    </row>
    <row r="62" spans="2:12" x14ac:dyDescent="0.25">
      <c r="B62" t="s">
        <v>63</v>
      </c>
      <c r="C62" t="s">
        <v>54</v>
      </c>
      <c r="E62" t="s">
        <v>116</v>
      </c>
    </row>
    <row r="63" spans="2:12" x14ac:dyDescent="0.25">
      <c r="B63" t="s">
        <v>63</v>
      </c>
      <c r="E63" t="s">
        <v>117</v>
      </c>
    </row>
    <row r="64" spans="2:12" x14ac:dyDescent="0.25">
      <c r="B64" t="s">
        <v>63</v>
      </c>
      <c r="E64" t="s">
        <v>118</v>
      </c>
    </row>
    <row r="65" spans="2:5" x14ac:dyDescent="0.25">
      <c r="B65" t="s">
        <v>63</v>
      </c>
      <c r="E65" t="s">
        <v>119</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4:J65"/>
  <sheetViews>
    <sheetView workbookViewId="0"/>
  </sheetViews>
  <sheetFormatPr baseColWidth="10" defaultRowHeight="15" x14ac:dyDescent="0.25"/>
  <cols>
    <col min="2" max="3" width="23.7109375" bestFit="1" customWidth="1"/>
    <col min="4" max="4" width="15.5703125" bestFit="1" customWidth="1"/>
    <col min="6" max="6" width="27.7109375" customWidth="1"/>
    <col min="7" max="7" width="23.7109375" bestFit="1" customWidth="1"/>
    <col min="8" max="9" width="12" customWidth="1"/>
    <col min="10" max="10" width="15.5703125" customWidth="1"/>
    <col min="11" max="11" width="7.7109375" customWidth="1"/>
    <col min="12" max="12" width="15.5703125" customWidth="1"/>
    <col min="13" max="13" width="17.28515625" bestFit="1" customWidth="1"/>
    <col min="14" max="14" width="19.85546875" bestFit="1" customWidth="1"/>
    <col min="15" max="15" width="24.85546875" bestFit="1" customWidth="1"/>
    <col min="16" max="16" width="17.28515625" bestFit="1" customWidth="1"/>
    <col min="17" max="17" width="19.85546875" bestFit="1" customWidth="1"/>
    <col min="18" max="18" width="24.85546875" bestFit="1" customWidth="1"/>
    <col min="19" max="19" width="17.28515625" bestFit="1" customWidth="1"/>
    <col min="20" max="20" width="19.85546875" bestFit="1" customWidth="1"/>
    <col min="21" max="21" width="24.85546875" bestFit="1" customWidth="1"/>
    <col min="22" max="22" width="17.28515625" bestFit="1" customWidth="1"/>
    <col min="23" max="23" width="19.85546875" bestFit="1" customWidth="1"/>
    <col min="24" max="24" width="24.85546875" bestFit="1" customWidth="1"/>
    <col min="25" max="25" width="22" bestFit="1" customWidth="1"/>
    <col min="26" max="26" width="17.28515625" bestFit="1" customWidth="1"/>
    <col min="27" max="27" width="19.85546875" bestFit="1" customWidth="1"/>
    <col min="28" max="28" width="24.85546875" bestFit="1" customWidth="1"/>
    <col min="29" max="30" width="17.28515625" bestFit="1" customWidth="1"/>
    <col min="31" max="37" width="18.28515625" bestFit="1" customWidth="1"/>
    <col min="38" max="38" width="19" bestFit="1" customWidth="1"/>
    <col min="39" max="40" width="18.28515625" bestFit="1" customWidth="1"/>
    <col min="41" max="41" width="22.5703125" bestFit="1" customWidth="1"/>
    <col min="42" max="42" width="26" bestFit="1" customWidth="1"/>
    <col min="43" max="43" width="25.140625" bestFit="1" customWidth="1"/>
    <col min="44" max="47" width="18.28515625" bestFit="1" customWidth="1"/>
    <col min="48" max="48" width="28.140625" bestFit="1" customWidth="1"/>
    <col min="49" max="49" width="25" bestFit="1" customWidth="1"/>
    <col min="50" max="50" width="26.140625" bestFit="1" customWidth="1"/>
    <col min="51" max="51" width="27.85546875" bestFit="1" customWidth="1"/>
    <col min="52" max="52" width="18.28515625" bestFit="1" customWidth="1"/>
    <col min="53" max="53" width="26.5703125" bestFit="1" customWidth="1"/>
    <col min="54" max="54" width="22.85546875" bestFit="1" customWidth="1"/>
    <col min="55" max="55" width="27" bestFit="1" customWidth="1"/>
    <col min="56" max="56" width="26.7109375" bestFit="1" customWidth="1"/>
    <col min="57" max="61" width="18.28515625" bestFit="1" customWidth="1"/>
    <col min="62" max="62" width="23.42578125" bestFit="1" customWidth="1"/>
    <col min="63" max="63" width="27.42578125" bestFit="1" customWidth="1"/>
    <col min="64" max="64" width="37.28515625" bestFit="1" customWidth="1"/>
    <col min="65" max="65" width="22.7109375" bestFit="1" customWidth="1"/>
    <col min="66" max="66" width="23.42578125" bestFit="1" customWidth="1"/>
    <col min="67" max="67" width="27.28515625" bestFit="1" customWidth="1"/>
    <col min="68" max="68" width="27.140625" bestFit="1" customWidth="1"/>
  </cols>
  <sheetData>
    <row r="4" spans="2:10" x14ac:dyDescent="0.25">
      <c r="G4" s="7" t="s">
        <v>106</v>
      </c>
    </row>
    <row r="5" spans="2:10" x14ac:dyDescent="0.25">
      <c r="F5" s="7" t="s">
        <v>57</v>
      </c>
      <c r="G5" t="s">
        <v>237</v>
      </c>
      <c r="H5" t="s">
        <v>238</v>
      </c>
      <c r="J5" t="s">
        <v>107</v>
      </c>
    </row>
    <row r="6" spans="2:10" x14ac:dyDescent="0.25">
      <c r="B6" t="s">
        <v>55</v>
      </c>
      <c r="E6" t="s">
        <v>55</v>
      </c>
      <c r="F6" s="11" t="s">
        <v>179</v>
      </c>
      <c r="G6" s="12">
        <v>0.83544303797468356</v>
      </c>
      <c r="H6" s="12">
        <v>0.54861111111111116</v>
      </c>
      <c r="I6" s="12">
        <v>1.8333333333333333</v>
      </c>
      <c r="J6" s="12">
        <v>0.72077922077922074</v>
      </c>
    </row>
    <row r="7" spans="2:10" x14ac:dyDescent="0.25">
      <c r="B7" t="s">
        <v>58</v>
      </c>
      <c r="C7" t="s">
        <v>76</v>
      </c>
      <c r="D7" t="s">
        <v>30</v>
      </c>
      <c r="E7" t="s">
        <v>0</v>
      </c>
      <c r="F7" s="11" t="s">
        <v>180</v>
      </c>
      <c r="G7" s="12">
        <v>2.1772151898734178</v>
      </c>
      <c r="H7" s="12">
        <v>1.4315068493150684</v>
      </c>
      <c r="I7" s="12">
        <v>1.5</v>
      </c>
      <c r="J7" s="12">
        <v>1.8129032258064517</v>
      </c>
    </row>
    <row r="8" spans="2:10" x14ac:dyDescent="0.25">
      <c r="B8" t="s">
        <v>58</v>
      </c>
      <c r="E8" t="s">
        <v>31</v>
      </c>
      <c r="F8" s="11" t="s">
        <v>181</v>
      </c>
      <c r="G8" s="12">
        <v>3.3164556962025316</v>
      </c>
      <c r="H8" s="12">
        <v>1.7328767123287672</v>
      </c>
      <c r="I8" s="12">
        <v>2.25</v>
      </c>
      <c r="J8" s="12">
        <v>2.5499999999999998</v>
      </c>
    </row>
    <row r="9" spans="2:10" x14ac:dyDescent="0.25">
      <c r="B9" t="s">
        <v>58</v>
      </c>
      <c r="E9" t="s">
        <v>87</v>
      </c>
      <c r="F9" s="11" t="s">
        <v>182</v>
      </c>
      <c r="G9" s="12">
        <v>0.21772151898734177</v>
      </c>
      <c r="H9" s="12">
        <v>0.31944444444444442</v>
      </c>
      <c r="I9" s="12">
        <v>0</v>
      </c>
      <c r="J9" s="12">
        <v>0.26103896103896107</v>
      </c>
    </row>
    <row r="10" spans="2:10" x14ac:dyDescent="0.25">
      <c r="B10" t="s">
        <v>58</v>
      </c>
      <c r="D10" t="s">
        <v>38</v>
      </c>
      <c r="E10" t="s">
        <v>1</v>
      </c>
      <c r="F10" s="11" t="s">
        <v>183</v>
      </c>
      <c r="G10" s="12">
        <v>0.689873417721519</v>
      </c>
      <c r="H10" s="12">
        <v>0.90410958904109584</v>
      </c>
      <c r="I10" s="12">
        <v>0</v>
      </c>
      <c r="J10" s="12">
        <v>0.77741935483870972</v>
      </c>
    </row>
    <row r="11" spans="2:10" x14ac:dyDescent="0.25">
      <c r="B11" t="s">
        <v>58</v>
      </c>
      <c r="E11" t="s">
        <v>32</v>
      </c>
      <c r="F11" s="11" t="s">
        <v>184</v>
      </c>
      <c r="G11" s="12">
        <v>0.79367088607594938</v>
      </c>
      <c r="H11" s="12">
        <v>0.95890410958904104</v>
      </c>
      <c r="I11" s="12">
        <v>0</v>
      </c>
      <c r="J11" s="12">
        <v>0.85612903225806447</v>
      </c>
    </row>
    <row r="12" spans="2:10" x14ac:dyDescent="0.25">
      <c r="B12" t="s">
        <v>58</v>
      </c>
      <c r="E12" t="s">
        <v>88</v>
      </c>
      <c r="F12" s="11" t="s">
        <v>185</v>
      </c>
      <c r="G12" s="12">
        <v>1.0324675324675325</v>
      </c>
      <c r="H12" s="12">
        <v>0.676056338028169</v>
      </c>
      <c r="I12" s="12">
        <v>1</v>
      </c>
      <c r="J12" s="12">
        <v>0.86423841059602646</v>
      </c>
    </row>
    <row r="13" spans="2:10" x14ac:dyDescent="0.25">
      <c r="B13" t="s">
        <v>58</v>
      </c>
      <c r="D13" t="s">
        <v>39</v>
      </c>
      <c r="E13" t="s">
        <v>2</v>
      </c>
      <c r="F13" s="11" t="s">
        <v>186</v>
      </c>
      <c r="G13" s="12">
        <v>2.3376623376623376</v>
      </c>
      <c r="H13" s="12">
        <v>1.4166666666666667</v>
      </c>
      <c r="I13" s="12">
        <v>0</v>
      </c>
      <c r="J13" s="12">
        <v>1.8552631578947369</v>
      </c>
    </row>
    <row r="14" spans="2:10" x14ac:dyDescent="0.25">
      <c r="B14" t="s">
        <v>58</v>
      </c>
      <c r="E14" t="s">
        <v>33</v>
      </c>
      <c r="F14" s="11" t="s">
        <v>187</v>
      </c>
      <c r="G14" s="12">
        <v>4.7943037974683547</v>
      </c>
      <c r="H14" s="12">
        <v>2.7808219178082192</v>
      </c>
      <c r="I14" s="12">
        <v>0</v>
      </c>
      <c r="J14" s="12">
        <v>3.7532258064516131</v>
      </c>
    </row>
    <row r="15" spans="2:10" x14ac:dyDescent="0.25">
      <c r="B15" t="s">
        <v>58</v>
      </c>
      <c r="E15" t="s">
        <v>89</v>
      </c>
      <c r="F15" s="11" t="s">
        <v>188</v>
      </c>
      <c r="G15" s="12">
        <v>0.67088607594936711</v>
      </c>
      <c r="H15" s="12">
        <v>0.26760563380281688</v>
      </c>
      <c r="I15" s="12">
        <v>0.33333333333333331</v>
      </c>
      <c r="J15" s="12">
        <v>0.47712418300653597</v>
      </c>
    </row>
    <row r="16" spans="2:10" x14ac:dyDescent="0.25">
      <c r="B16" t="s">
        <v>58</v>
      </c>
      <c r="D16" t="s">
        <v>40</v>
      </c>
      <c r="E16" t="s">
        <v>3</v>
      </c>
      <c r="F16" s="11" t="s">
        <v>189</v>
      </c>
      <c r="G16" s="12">
        <v>1.4177215189873418</v>
      </c>
      <c r="H16" s="12">
        <v>0.77777777777777779</v>
      </c>
      <c r="I16" s="12">
        <v>0.83333333333333337</v>
      </c>
      <c r="J16" s="12">
        <v>1.1071428571428572</v>
      </c>
    </row>
    <row r="17" spans="2:10" x14ac:dyDescent="0.25">
      <c r="B17" t="s">
        <v>58</v>
      </c>
      <c r="E17" t="s">
        <v>34</v>
      </c>
      <c r="F17" s="11" t="s">
        <v>190</v>
      </c>
      <c r="G17" s="12">
        <v>2.037974683544304</v>
      </c>
      <c r="H17" s="12">
        <v>0.76712328767123283</v>
      </c>
      <c r="I17" s="12">
        <v>0.83333333333333337</v>
      </c>
      <c r="J17" s="12">
        <v>1.4161290322580644</v>
      </c>
    </row>
    <row r="18" spans="2:10" x14ac:dyDescent="0.25">
      <c r="B18" t="s">
        <v>58</v>
      </c>
      <c r="E18" t="s">
        <v>90</v>
      </c>
      <c r="F18" s="11" t="s">
        <v>191</v>
      </c>
      <c r="G18" s="12">
        <v>1.1037974683544305</v>
      </c>
      <c r="H18" s="12">
        <v>0.96478873239436624</v>
      </c>
      <c r="I18" s="12">
        <v>1.3333333333333333</v>
      </c>
      <c r="J18" s="12">
        <v>1.0437908496732025</v>
      </c>
    </row>
    <row r="19" spans="2:10" x14ac:dyDescent="0.25">
      <c r="B19" t="s">
        <v>58</v>
      </c>
      <c r="D19" t="s">
        <v>65</v>
      </c>
      <c r="E19" t="s">
        <v>4</v>
      </c>
      <c r="F19" s="11" t="s">
        <v>192</v>
      </c>
      <c r="G19" s="12">
        <v>3.018987341772152</v>
      </c>
      <c r="H19" s="12">
        <v>2.4383561643835616</v>
      </c>
      <c r="I19" s="12">
        <v>2</v>
      </c>
      <c r="J19" s="12">
        <v>2.725806451612903</v>
      </c>
    </row>
    <row r="20" spans="2:10" x14ac:dyDescent="0.25">
      <c r="B20" t="s">
        <v>58</v>
      </c>
      <c r="E20" t="s">
        <v>35</v>
      </c>
      <c r="F20" s="11" t="s">
        <v>193</v>
      </c>
      <c r="G20" s="12">
        <v>4.3822784810126585</v>
      </c>
      <c r="H20" s="12">
        <v>3.0787671232876712</v>
      </c>
      <c r="I20" s="12">
        <v>4</v>
      </c>
      <c r="J20" s="12">
        <v>3.7609677419354841</v>
      </c>
    </row>
    <row r="21" spans="2:10" x14ac:dyDescent="0.25">
      <c r="B21" t="s">
        <v>58</v>
      </c>
      <c r="E21" t="s">
        <v>91</v>
      </c>
      <c r="F21" s="11" t="s">
        <v>194</v>
      </c>
      <c r="G21" s="12">
        <v>0.17077922077922078</v>
      </c>
      <c r="H21" s="12">
        <v>8.5714285714285715E-2</v>
      </c>
      <c r="I21" s="12">
        <v>0.5</v>
      </c>
      <c r="J21" s="12">
        <v>0.13766666666666666</v>
      </c>
    </row>
    <row r="22" spans="2:10" x14ac:dyDescent="0.25">
      <c r="B22" t="s">
        <v>58</v>
      </c>
      <c r="D22" t="s">
        <v>41</v>
      </c>
      <c r="E22" t="s">
        <v>5</v>
      </c>
      <c r="F22" s="11" t="s">
        <v>195</v>
      </c>
      <c r="G22" s="12">
        <v>0.35897435897435898</v>
      </c>
      <c r="H22" s="12">
        <v>0.125</v>
      </c>
      <c r="I22" s="12">
        <v>1.1666666666666667</v>
      </c>
      <c r="J22" s="12">
        <v>0.26470588235294118</v>
      </c>
    </row>
    <row r="23" spans="2:10" x14ac:dyDescent="0.25">
      <c r="B23" t="s">
        <v>58</v>
      </c>
      <c r="E23" t="s">
        <v>36</v>
      </c>
      <c r="F23" s="11" t="s">
        <v>196</v>
      </c>
      <c r="G23" s="12">
        <v>0.36898734177215187</v>
      </c>
      <c r="H23" s="12">
        <v>9.5890410958904104E-2</v>
      </c>
      <c r="I23" s="12">
        <v>0.91666666666666663</v>
      </c>
      <c r="J23" s="12">
        <v>0.25096774193548388</v>
      </c>
    </row>
    <row r="24" spans="2:10" x14ac:dyDescent="0.25">
      <c r="B24" t="s">
        <v>58</v>
      </c>
      <c r="E24" t="s">
        <v>92</v>
      </c>
      <c r="F24" s="11" t="s">
        <v>197</v>
      </c>
      <c r="G24" s="12">
        <v>2.6666666666666665</v>
      </c>
      <c r="H24" s="12">
        <v>2.6666666666666665</v>
      </c>
      <c r="I24" s="12">
        <v>2.6666666666666665</v>
      </c>
      <c r="J24" s="12">
        <v>2.6666666666666665</v>
      </c>
    </row>
    <row r="25" spans="2:10" x14ac:dyDescent="0.25">
      <c r="B25" t="s">
        <v>58</v>
      </c>
      <c r="E25" t="s">
        <v>6</v>
      </c>
      <c r="F25" s="11" t="s">
        <v>198</v>
      </c>
      <c r="G25" s="12">
        <v>3.4936708860759493</v>
      </c>
      <c r="H25" s="12">
        <v>3.452054794520548</v>
      </c>
      <c r="I25" s="12">
        <v>4.333333333333333</v>
      </c>
      <c r="J25" s="12">
        <v>3.4903225806451612</v>
      </c>
    </row>
    <row r="26" spans="2:10" x14ac:dyDescent="0.25">
      <c r="B26" t="s">
        <v>58</v>
      </c>
      <c r="E26" t="s">
        <v>37</v>
      </c>
      <c r="F26" s="11" t="s">
        <v>199</v>
      </c>
      <c r="G26" s="12">
        <v>2.3797468354430378</v>
      </c>
      <c r="H26" s="12">
        <v>1.6986301369863013</v>
      </c>
      <c r="I26" s="12">
        <v>1.3333333333333333</v>
      </c>
      <c r="J26" s="12">
        <v>2.0387096774193547</v>
      </c>
    </row>
    <row r="27" spans="2:10" x14ac:dyDescent="0.25">
      <c r="B27" t="s">
        <v>58</v>
      </c>
      <c r="E27" t="s">
        <v>93</v>
      </c>
      <c r="F27" s="11" t="s">
        <v>200</v>
      </c>
      <c r="G27" s="12">
        <v>3.7820512820512819</v>
      </c>
      <c r="H27" s="12">
        <v>4.1917808219178081</v>
      </c>
      <c r="I27" s="12">
        <v>2.3333333333333335</v>
      </c>
      <c r="J27" s="12">
        <v>3.948051948051948</v>
      </c>
    </row>
    <row r="28" spans="2:10" x14ac:dyDescent="0.25">
      <c r="B28" t="s">
        <v>59</v>
      </c>
      <c r="C28" t="s">
        <v>94</v>
      </c>
      <c r="D28" t="s">
        <v>42</v>
      </c>
      <c r="E28" t="s">
        <v>7</v>
      </c>
      <c r="F28" s="11" t="s">
        <v>201</v>
      </c>
      <c r="G28" s="12">
        <v>2.8860759493670884</v>
      </c>
      <c r="H28" s="12">
        <v>3.6111111111111112</v>
      </c>
      <c r="I28" s="12">
        <v>2</v>
      </c>
      <c r="J28" s="12">
        <v>3.2077922077922079</v>
      </c>
    </row>
    <row r="29" spans="2:10" x14ac:dyDescent="0.25">
      <c r="B29" t="s">
        <v>59</v>
      </c>
      <c r="D29" t="s">
        <v>83</v>
      </c>
      <c r="E29" t="s">
        <v>8</v>
      </c>
      <c r="F29" s="11" t="s">
        <v>202</v>
      </c>
      <c r="G29" s="12">
        <v>2.6075949367088609</v>
      </c>
      <c r="H29" s="12">
        <v>3</v>
      </c>
      <c r="I29" s="12">
        <v>2.3333333333333335</v>
      </c>
      <c r="J29" s="12">
        <v>2.7870967741935484</v>
      </c>
    </row>
    <row r="30" spans="2:10" x14ac:dyDescent="0.25">
      <c r="B30" t="s">
        <v>59</v>
      </c>
      <c r="D30" t="s">
        <v>77</v>
      </c>
      <c r="E30" t="s">
        <v>9</v>
      </c>
      <c r="F30" s="11" t="s">
        <v>203</v>
      </c>
      <c r="G30" s="12">
        <v>2.5822784810126582</v>
      </c>
      <c r="H30" s="12">
        <v>2.9178082191780823</v>
      </c>
      <c r="I30" s="12">
        <v>2</v>
      </c>
      <c r="J30" s="12">
        <v>2.7290322580645161</v>
      </c>
    </row>
    <row r="31" spans="2:10" x14ac:dyDescent="0.25">
      <c r="B31" t="s">
        <v>59</v>
      </c>
      <c r="D31" t="s">
        <v>78</v>
      </c>
      <c r="E31" t="s">
        <v>10</v>
      </c>
      <c r="F31" s="11" t="s">
        <v>204</v>
      </c>
      <c r="G31" s="12">
        <v>2.1898734177215191</v>
      </c>
      <c r="H31" s="12">
        <v>3.2602739726027399</v>
      </c>
      <c r="I31" s="12">
        <v>1.6666666666666667</v>
      </c>
      <c r="J31" s="12">
        <v>2.6838709677419357</v>
      </c>
    </row>
    <row r="32" spans="2:10" x14ac:dyDescent="0.25">
      <c r="B32" t="s">
        <v>59</v>
      </c>
      <c r="D32" t="s">
        <v>79</v>
      </c>
      <c r="E32" t="s">
        <v>11</v>
      </c>
      <c r="F32" s="11" t="s">
        <v>205</v>
      </c>
      <c r="G32" s="12">
        <v>2.5696202531645569</v>
      </c>
      <c r="H32" s="12">
        <v>1.9583333333333333</v>
      </c>
      <c r="I32" s="12">
        <v>2.6666666666666665</v>
      </c>
      <c r="J32" s="12">
        <v>2.2857142857142856</v>
      </c>
    </row>
    <row r="33" spans="2:10" x14ac:dyDescent="0.25">
      <c r="B33" t="s">
        <v>59</v>
      </c>
      <c r="D33" t="s">
        <v>80</v>
      </c>
      <c r="E33" t="s">
        <v>12</v>
      </c>
      <c r="F33" s="11" t="s">
        <v>206</v>
      </c>
      <c r="G33" s="12">
        <v>21.626666666666665</v>
      </c>
      <c r="H33" s="12">
        <v>21.014285714285716</v>
      </c>
      <c r="I33" s="12">
        <v>23.5</v>
      </c>
      <c r="J33" s="12">
        <v>21.360544217687075</v>
      </c>
    </row>
    <row r="34" spans="2:10" x14ac:dyDescent="0.25">
      <c r="B34" t="s">
        <v>59</v>
      </c>
      <c r="D34" t="s">
        <v>81</v>
      </c>
      <c r="E34" t="s">
        <v>13</v>
      </c>
      <c r="F34" s="11" t="s">
        <v>207</v>
      </c>
      <c r="G34" s="12">
        <v>0.24</v>
      </c>
      <c r="H34" s="12">
        <v>0.32857142857142857</v>
      </c>
      <c r="I34" s="12">
        <v>0</v>
      </c>
      <c r="J34" s="12">
        <v>0.27891156462585032</v>
      </c>
    </row>
    <row r="35" spans="2:10" x14ac:dyDescent="0.25">
      <c r="B35" t="s">
        <v>59</v>
      </c>
      <c r="D35" t="s">
        <v>82</v>
      </c>
      <c r="E35" t="s">
        <v>14</v>
      </c>
      <c r="F35" s="11" t="s">
        <v>208</v>
      </c>
      <c r="G35" s="12">
        <v>0.37333333333333335</v>
      </c>
      <c r="H35" s="12">
        <v>0.3</v>
      </c>
      <c r="I35" s="12">
        <v>0.5</v>
      </c>
      <c r="J35" s="12">
        <v>0.3401360544217687</v>
      </c>
    </row>
    <row r="36" spans="2:10" x14ac:dyDescent="0.25">
      <c r="B36" t="s">
        <v>59</v>
      </c>
      <c r="D36" t="s">
        <v>43</v>
      </c>
      <c r="E36" t="s">
        <v>15</v>
      </c>
      <c r="F36" s="11" t="s">
        <v>209</v>
      </c>
      <c r="G36" s="12">
        <v>0.38666666666666666</v>
      </c>
      <c r="H36" s="12">
        <v>0.37142857142857144</v>
      </c>
      <c r="I36" s="12">
        <v>0.5</v>
      </c>
      <c r="J36" s="12">
        <v>0.38095238095238093</v>
      </c>
    </row>
    <row r="37" spans="2:10" x14ac:dyDescent="0.25">
      <c r="B37" t="s">
        <v>59</v>
      </c>
      <c r="E37" t="s">
        <v>16</v>
      </c>
      <c r="F37" s="11" t="s">
        <v>210</v>
      </c>
      <c r="G37" s="12">
        <v>0</v>
      </c>
      <c r="H37" s="12">
        <v>1</v>
      </c>
      <c r="I37" s="12"/>
      <c r="J37" s="12">
        <v>0.48026315789473684</v>
      </c>
    </row>
    <row r="38" spans="2:10" x14ac:dyDescent="0.25">
      <c r="B38" t="s">
        <v>58</v>
      </c>
      <c r="C38" t="s">
        <v>84</v>
      </c>
      <c r="D38" t="s">
        <v>44</v>
      </c>
      <c r="E38" t="s">
        <v>17</v>
      </c>
      <c r="F38" s="11" t="s">
        <v>211</v>
      </c>
      <c r="G38" s="12">
        <v>1.3585526315789473</v>
      </c>
      <c r="H38" s="12">
        <v>1.0750704225352112</v>
      </c>
      <c r="I38" s="12">
        <v>3</v>
      </c>
      <c r="J38" s="12">
        <v>1.2455033557046982</v>
      </c>
    </row>
    <row r="39" spans="2:10" x14ac:dyDescent="0.25">
      <c r="B39" t="s">
        <v>63</v>
      </c>
      <c r="E39" t="s">
        <v>97</v>
      </c>
      <c r="F39" s="11" t="s">
        <v>212</v>
      </c>
      <c r="G39" s="12">
        <v>79.026666666666671</v>
      </c>
      <c r="H39" s="12">
        <v>62.653061224489797</v>
      </c>
      <c r="I39" s="12">
        <v>79.666666666666671</v>
      </c>
      <c r="J39" s="12">
        <v>72.724409448818903</v>
      </c>
    </row>
    <row r="40" spans="2:10" x14ac:dyDescent="0.25">
      <c r="B40" t="s">
        <v>63</v>
      </c>
      <c r="E40" t="s">
        <v>98</v>
      </c>
      <c r="F40" s="11" t="s">
        <v>213</v>
      </c>
      <c r="G40" s="12">
        <v>178.08358974358976</v>
      </c>
      <c r="H40" s="12">
        <v>163.17242424242426</v>
      </c>
      <c r="I40" s="12">
        <v>176</v>
      </c>
      <c r="J40" s="12">
        <v>171.34625850340137</v>
      </c>
    </row>
    <row r="41" spans="2:10" x14ac:dyDescent="0.25">
      <c r="B41" t="s">
        <v>63</v>
      </c>
      <c r="E41" t="s">
        <v>99</v>
      </c>
      <c r="F41" s="11" t="s">
        <v>214</v>
      </c>
      <c r="G41" s="12">
        <v>0.70886075949367089</v>
      </c>
      <c r="H41" s="12">
        <v>0.66666666666666663</v>
      </c>
      <c r="I41" s="12">
        <v>1</v>
      </c>
      <c r="J41" s="12">
        <v>0.69480519480519476</v>
      </c>
    </row>
    <row r="42" spans="2:10" x14ac:dyDescent="0.25">
      <c r="B42" t="s">
        <v>63</v>
      </c>
      <c r="D42" t="s">
        <v>60</v>
      </c>
      <c r="E42" t="s">
        <v>18</v>
      </c>
      <c r="F42" s="11" t="s">
        <v>215</v>
      </c>
      <c r="G42" s="12">
        <v>0.29113924050632911</v>
      </c>
      <c r="H42" s="12">
        <v>0.30555555555555558</v>
      </c>
      <c r="I42" s="12">
        <v>0</v>
      </c>
      <c r="J42" s="12">
        <v>0.29220779220779219</v>
      </c>
    </row>
    <row r="43" spans="2:10" x14ac:dyDescent="0.25">
      <c r="B43" t="s">
        <v>58</v>
      </c>
      <c r="D43" t="s">
        <v>61</v>
      </c>
      <c r="E43" t="s">
        <v>19</v>
      </c>
      <c r="F43" s="11" t="s">
        <v>216</v>
      </c>
      <c r="G43" s="12">
        <v>0</v>
      </c>
      <c r="H43" s="12">
        <v>2.7777777777777776E-2</v>
      </c>
      <c r="I43" s="12">
        <v>0</v>
      </c>
      <c r="J43" s="12">
        <v>1.2987012987012988E-2</v>
      </c>
    </row>
    <row r="44" spans="2:10" x14ac:dyDescent="0.25">
      <c r="B44" t="s">
        <v>58</v>
      </c>
      <c r="D44" t="s">
        <v>45</v>
      </c>
      <c r="E44" t="s">
        <v>20</v>
      </c>
      <c r="F44" s="11" t="s">
        <v>217</v>
      </c>
      <c r="G44" s="12">
        <v>0.17721518987341772</v>
      </c>
      <c r="H44" s="12">
        <v>0.22222222222222221</v>
      </c>
      <c r="I44" s="12">
        <v>0</v>
      </c>
      <c r="J44" s="12">
        <v>0.19607843137254902</v>
      </c>
    </row>
    <row r="45" spans="2:10" x14ac:dyDescent="0.25">
      <c r="B45" t="s">
        <v>58</v>
      </c>
      <c r="D45" t="s">
        <v>46</v>
      </c>
      <c r="E45" t="s">
        <v>21</v>
      </c>
      <c r="F45" s="11" t="s">
        <v>218</v>
      </c>
      <c r="G45" s="12">
        <v>0.59210526315789469</v>
      </c>
      <c r="H45" s="12">
        <v>0.41176470588235292</v>
      </c>
      <c r="I45" s="12">
        <v>0</v>
      </c>
      <c r="J45" s="12">
        <v>0.49659863945578231</v>
      </c>
    </row>
    <row r="46" spans="2:10" x14ac:dyDescent="0.25">
      <c r="B46" t="s">
        <v>63</v>
      </c>
      <c r="E46" t="s">
        <v>102</v>
      </c>
      <c r="F46" s="11" t="s">
        <v>219</v>
      </c>
      <c r="G46" s="12">
        <v>0.19736842105263158</v>
      </c>
      <c r="H46" s="12">
        <v>0.19117647058823528</v>
      </c>
      <c r="I46" s="12">
        <v>0</v>
      </c>
      <c r="J46" s="12">
        <v>0.19047619047619047</v>
      </c>
    </row>
    <row r="47" spans="2:10" x14ac:dyDescent="0.25">
      <c r="B47" t="s">
        <v>63</v>
      </c>
      <c r="E47" t="s">
        <v>104</v>
      </c>
      <c r="F47" s="11" t="s">
        <v>220</v>
      </c>
      <c r="G47" s="12">
        <v>7.8947368421052627E-2</v>
      </c>
      <c r="H47" s="12">
        <v>0.20588235294117646</v>
      </c>
      <c r="I47" s="12">
        <v>0</v>
      </c>
      <c r="J47" s="12">
        <v>0.1360544217687075</v>
      </c>
    </row>
    <row r="48" spans="2:10" x14ac:dyDescent="0.25">
      <c r="B48" t="s">
        <v>63</v>
      </c>
      <c r="E48" t="s">
        <v>103</v>
      </c>
      <c r="F48" s="11" t="s">
        <v>221</v>
      </c>
      <c r="G48" s="12">
        <v>0.13157894736842105</v>
      </c>
      <c r="H48" s="12">
        <v>0.19117647058823528</v>
      </c>
      <c r="I48" s="12">
        <v>1</v>
      </c>
      <c r="J48" s="12">
        <v>0.17687074829931973</v>
      </c>
    </row>
    <row r="49" spans="2:10" x14ac:dyDescent="0.25">
      <c r="B49" t="s">
        <v>63</v>
      </c>
      <c r="D49" t="s">
        <v>47</v>
      </c>
      <c r="E49" t="s">
        <v>23</v>
      </c>
      <c r="F49" s="11" t="s">
        <v>222</v>
      </c>
      <c r="G49" s="12">
        <v>14.376388888888888</v>
      </c>
      <c r="H49" s="12">
        <v>17.238135593220338</v>
      </c>
      <c r="I49" s="12">
        <v>3.5</v>
      </c>
      <c r="J49" s="12">
        <v>15.48233082706767</v>
      </c>
    </row>
    <row r="50" spans="2:10" x14ac:dyDescent="0.25">
      <c r="B50" t="s">
        <v>63</v>
      </c>
      <c r="E50" t="s">
        <v>109</v>
      </c>
      <c r="F50" s="11" t="s">
        <v>223</v>
      </c>
      <c r="G50" s="12">
        <v>30.16</v>
      </c>
      <c r="H50" s="12">
        <v>34.28142857142857</v>
      </c>
      <c r="I50" s="12">
        <v>30</v>
      </c>
      <c r="J50" s="12">
        <v>32.120408163265303</v>
      </c>
    </row>
    <row r="51" spans="2:10" x14ac:dyDescent="0.25">
      <c r="B51" t="s">
        <v>63</v>
      </c>
      <c r="E51" t="s">
        <v>110</v>
      </c>
      <c r="F51" s="11" t="s">
        <v>224</v>
      </c>
      <c r="G51" s="12">
        <v>0.53947368421052633</v>
      </c>
      <c r="H51" s="12">
        <v>0.56944444444444442</v>
      </c>
      <c r="I51" s="12">
        <v>0.66666666666666663</v>
      </c>
      <c r="J51" s="12">
        <v>0.55629139072847678</v>
      </c>
    </row>
    <row r="52" spans="2:10" x14ac:dyDescent="0.25">
      <c r="B52" t="s">
        <v>63</v>
      </c>
      <c r="E52" t="s">
        <v>111</v>
      </c>
      <c r="F52" s="11" t="s">
        <v>225</v>
      </c>
      <c r="G52" s="12">
        <v>710.8</v>
      </c>
      <c r="H52" s="12">
        <v>596.15384615384619</v>
      </c>
      <c r="I52" s="12"/>
      <c r="J52" s="12">
        <v>671.57894736842104</v>
      </c>
    </row>
    <row r="53" spans="2:10" x14ac:dyDescent="0.25">
      <c r="B53" t="s">
        <v>63</v>
      </c>
      <c r="E53" t="s">
        <v>112</v>
      </c>
      <c r="F53" s="11" t="s">
        <v>226</v>
      </c>
      <c r="G53" s="12">
        <v>0.25974025974025972</v>
      </c>
      <c r="H53" s="12">
        <v>0.2361111111111111</v>
      </c>
      <c r="I53" s="12">
        <v>0.33333333333333331</v>
      </c>
      <c r="J53" s="12">
        <v>0.25</v>
      </c>
    </row>
    <row r="54" spans="2:10" x14ac:dyDescent="0.25">
      <c r="B54" t="s">
        <v>58</v>
      </c>
      <c r="C54" t="s">
        <v>85</v>
      </c>
      <c r="D54" t="s">
        <v>48</v>
      </c>
      <c r="E54" t="s">
        <v>25</v>
      </c>
    </row>
    <row r="55" spans="2:10" x14ac:dyDescent="0.25">
      <c r="B55" t="s">
        <v>58</v>
      </c>
      <c r="D55" t="s">
        <v>49</v>
      </c>
      <c r="E55" t="s">
        <v>26</v>
      </c>
    </row>
    <row r="56" spans="2:10" x14ac:dyDescent="0.25">
      <c r="B56" t="s">
        <v>63</v>
      </c>
      <c r="D56" t="s">
        <v>50</v>
      </c>
      <c r="E56" t="s">
        <v>27</v>
      </c>
    </row>
    <row r="57" spans="2:10" x14ac:dyDescent="0.25">
      <c r="B57" t="s">
        <v>58</v>
      </c>
      <c r="C57" t="s">
        <v>86</v>
      </c>
      <c r="D57" t="s">
        <v>51</v>
      </c>
      <c r="E57" t="s">
        <v>28</v>
      </c>
    </row>
    <row r="58" spans="2:10" x14ac:dyDescent="0.25">
      <c r="B58" t="s">
        <v>63</v>
      </c>
      <c r="D58" t="s">
        <v>52</v>
      </c>
      <c r="E58" t="s">
        <v>29</v>
      </c>
    </row>
    <row r="59" spans="2:10" x14ac:dyDescent="0.25">
      <c r="B59" t="s">
        <v>63</v>
      </c>
      <c r="C59" t="s">
        <v>53</v>
      </c>
      <c r="E59" t="s">
        <v>113</v>
      </c>
    </row>
    <row r="60" spans="2:10" x14ac:dyDescent="0.25">
      <c r="B60" t="s">
        <v>63</v>
      </c>
      <c r="E60" t="s">
        <v>114</v>
      </c>
    </row>
    <row r="61" spans="2:10" x14ac:dyDescent="0.25">
      <c r="B61" t="s">
        <v>63</v>
      </c>
      <c r="E61" t="s">
        <v>115</v>
      </c>
    </row>
    <row r="62" spans="2:10" x14ac:dyDescent="0.25">
      <c r="B62" t="s">
        <v>63</v>
      </c>
      <c r="C62" t="s">
        <v>54</v>
      </c>
      <c r="E62" t="s">
        <v>116</v>
      </c>
    </row>
    <row r="63" spans="2:10" x14ac:dyDescent="0.25">
      <c r="B63" t="s">
        <v>63</v>
      </c>
      <c r="E63" t="s">
        <v>117</v>
      </c>
    </row>
    <row r="64" spans="2:10" x14ac:dyDescent="0.25">
      <c r="B64" t="s">
        <v>63</v>
      </c>
      <c r="E64" t="s">
        <v>118</v>
      </c>
    </row>
    <row r="65" spans="2:5" x14ac:dyDescent="0.25">
      <c r="B65" t="s">
        <v>63</v>
      </c>
      <c r="E65" t="s">
        <v>119</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4:K65"/>
  <sheetViews>
    <sheetView workbookViewId="0"/>
  </sheetViews>
  <sheetFormatPr baseColWidth="10" defaultRowHeight="15" x14ac:dyDescent="0.25"/>
  <cols>
    <col min="2" max="3" width="23.7109375" bestFit="1" customWidth="1"/>
    <col min="4" max="4" width="15.5703125" bestFit="1" customWidth="1"/>
    <col min="6" max="6" width="27.7109375" customWidth="1"/>
    <col min="7" max="7" width="12" customWidth="1"/>
    <col min="8" max="8" width="4" bestFit="1" customWidth="1"/>
    <col min="9" max="9" width="6" bestFit="1" customWidth="1"/>
    <col min="10" max="10" width="27.7109375" customWidth="1"/>
    <col min="11" max="11" width="12" customWidth="1"/>
    <col min="12" max="12" width="7.7109375" bestFit="1" customWidth="1"/>
    <col min="13" max="14" width="4" bestFit="1" customWidth="1"/>
    <col min="15" max="15" width="12" bestFit="1" customWidth="1"/>
    <col min="16" max="18" width="5" bestFit="1" customWidth="1"/>
    <col min="19" max="19" width="4" bestFit="1" customWidth="1"/>
    <col min="20" max="20" width="7.7109375" bestFit="1" customWidth="1"/>
    <col min="21" max="21" width="4" bestFit="1" customWidth="1"/>
    <col min="22" max="22" width="5" bestFit="1" customWidth="1"/>
    <col min="23" max="23" width="6" bestFit="1" customWidth="1"/>
    <col min="24" max="25" width="4" bestFit="1" customWidth="1"/>
    <col min="26" max="26" width="12" bestFit="1" customWidth="1"/>
    <col min="27" max="27" width="4" bestFit="1" customWidth="1"/>
    <col min="28" max="28" width="5" bestFit="1" customWidth="1"/>
    <col min="29" max="29" width="4" bestFit="1" customWidth="1"/>
    <col min="30" max="30" width="7.7109375" bestFit="1" customWidth="1"/>
    <col min="31" max="31" width="12" bestFit="1" customWidth="1"/>
    <col min="32" max="32" width="15.5703125" bestFit="1" customWidth="1"/>
    <col min="33" max="35" width="18.28515625" bestFit="1" customWidth="1"/>
    <col min="36" max="36" width="19" bestFit="1" customWidth="1"/>
    <col min="37" max="38" width="18.28515625" bestFit="1" customWidth="1"/>
    <col min="39" max="39" width="22.5703125" bestFit="1" customWidth="1"/>
    <col min="40" max="40" width="26" bestFit="1" customWidth="1"/>
    <col min="41" max="41" width="25.140625" bestFit="1" customWidth="1"/>
    <col min="42" max="45" width="18.28515625" bestFit="1" customWidth="1"/>
    <col min="46" max="46" width="28.140625" bestFit="1" customWidth="1"/>
    <col min="47" max="47" width="25" bestFit="1" customWidth="1"/>
    <col min="48" max="48" width="26.140625" bestFit="1" customWidth="1"/>
    <col min="49" max="49" width="27.85546875" bestFit="1" customWidth="1"/>
    <col min="50" max="50" width="18.28515625" bestFit="1" customWidth="1"/>
    <col min="51" max="51" width="26.5703125" bestFit="1" customWidth="1"/>
    <col min="52" max="52" width="22.85546875" bestFit="1" customWidth="1"/>
    <col min="53" max="53" width="27" bestFit="1" customWidth="1"/>
    <col min="54" max="54" width="26.7109375" bestFit="1" customWidth="1"/>
    <col min="55" max="59" width="18.28515625" bestFit="1" customWidth="1"/>
    <col min="60" max="60" width="23.42578125" bestFit="1" customWidth="1"/>
    <col min="61" max="61" width="27.42578125" bestFit="1" customWidth="1"/>
    <col min="62" max="62" width="37.28515625" bestFit="1" customWidth="1"/>
    <col min="63" max="63" width="22.7109375" bestFit="1" customWidth="1"/>
    <col min="64" max="64" width="23.42578125" bestFit="1" customWidth="1"/>
    <col min="65" max="65" width="27.28515625" bestFit="1" customWidth="1"/>
    <col min="66" max="66" width="27.140625" bestFit="1" customWidth="1"/>
  </cols>
  <sheetData>
    <row r="4" spans="2:11" x14ac:dyDescent="0.25">
      <c r="G4" t="s">
        <v>239</v>
      </c>
      <c r="K4" t="s">
        <v>240</v>
      </c>
    </row>
    <row r="5" spans="2:11" x14ac:dyDescent="0.25">
      <c r="F5" s="7" t="s">
        <v>57</v>
      </c>
      <c r="J5" s="7" t="s">
        <v>57</v>
      </c>
    </row>
    <row r="6" spans="2:11" x14ac:dyDescent="0.25">
      <c r="B6" t="s">
        <v>55</v>
      </c>
      <c r="E6" t="s">
        <v>55</v>
      </c>
      <c r="F6" s="11" t="s">
        <v>179</v>
      </c>
      <c r="G6" s="12">
        <v>0.88596491228070173</v>
      </c>
      <c r="J6" s="11" t="s">
        <v>179</v>
      </c>
      <c r="K6" s="12">
        <v>0.8571428571428571</v>
      </c>
    </row>
    <row r="7" spans="2:11" x14ac:dyDescent="0.25">
      <c r="B7" t="s">
        <v>58</v>
      </c>
      <c r="C7" t="s">
        <v>76</v>
      </c>
      <c r="D7" t="s">
        <v>30</v>
      </c>
      <c r="E7" t="s">
        <v>0</v>
      </c>
      <c r="F7" s="11" t="s">
        <v>180</v>
      </c>
      <c r="G7" s="12">
        <v>1.8596491228070176</v>
      </c>
      <c r="J7" s="11" t="s">
        <v>180</v>
      </c>
      <c r="K7" s="12">
        <v>2.2448979591836733</v>
      </c>
    </row>
    <row r="8" spans="2:11" x14ac:dyDescent="0.25">
      <c r="B8" t="s">
        <v>58</v>
      </c>
      <c r="E8" t="s">
        <v>31</v>
      </c>
      <c r="F8" s="11" t="s">
        <v>181</v>
      </c>
      <c r="G8" s="12">
        <v>3.236842105263158</v>
      </c>
      <c r="J8" s="11" t="s">
        <v>181</v>
      </c>
      <c r="K8" s="12">
        <v>2.8877551020408165</v>
      </c>
    </row>
    <row r="9" spans="2:11" x14ac:dyDescent="0.25">
      <c r="B9" t="s">
        <v>58</v>
      </c>
      <c r="E9" t="s">
        <v>87</v>
      </c>
      <c r="F9" s="11" t="s">
        <v>182</v>
      </c>
      <c r="G9" s="12">
        <v>0.21052631578947367</v>
      </c>
      <c r="J9" s="11" t="s">
        <v>182</v>
      </c>
      <c r="K9" s="12">
        <v>0.2857142857142857</v>
      </c>
    </row>
    <row r="10" spans="2:11" x14ac:dyDescent="0.25">
      <c r="B10" t="s">
        <v>58</v>
      </c>
      <c r="D10" t="s">
        <v>38</v>
      </c>
      <c r="E10" t="s">
        <v>1</v>
      </c>
      <c r="F10" s="11" t="s">
        <v>183</v>
      </c>
      <c r="G10" s="12">
        <v>0.68421052631578949</v>
      </c>
      <c r="J10" s="11" t="s">
        <v>183</v>
      </c>
      <c r="K10" s="12">
        <v>0.74489795918367352</v>
      </c>
    </row>
    <row r="11" spans="2:11" x14ac:dyDescent="0.25">
      <c r="B11" t="s">
        <v>58</v>
      </c>
      <c r="E11" t="s">
        <v>32</v>
      </c>
      <c r="F11" s="11" t="s">
        <v>184</v>
      </c>
      <c r="G11" s="12">
        <v>0.70175438596491224</v>
      </c>
      <c r="J11" s="11" t="s">
        <v>184</v>
      </c>
      <c r="K11" s="12">
        <v>1.0510204081632653</v>
      </c>
    </row>
    <row r="12" spans="2:11" x14ac:dyDescent="0.25">
      <c r="B12" t="s">
        <v>58</v>
      </c>
      <c r="E12" t="s">
        <v>88</v>
      </c>
      <c r="F12" s="11" t="s">
        <v>185</v>
      </c>
      <c r="G12" s="12">
        <v>0.91818181818181821</v>
      </c>
      <c r="J12" s="11" t="s">
        <v>185</v>
      </c>
      <c r="K12" s="12">
        <v>0.59183673469387754</v>
      </c>
    </row>
    <row r="13" spans="2:11" x14ac:dyDescent="0.25">
      <c r="B13" t="s">
        <v>58</v>
      </c>
      <c r="D13" t="s">
        <v>39</v>
      </c>
      <c r="E13" t="s">
        <v>2</v>
      </c>
      <c r="F13" s="11" t="s">
        <v>186</v>
      </c>
      <c r="G13" s="12">
        <v>1.8272727272727274</v>
      </c>
      <c r="J13" s="11" t="s">
        <v>186</v>
      </c>
      <c r="K13" s="12">
        <v>1.5204081632653061</v>
      </c>
    </row>
    <row r="14" spans="2:11" x14ac:dyDescent="0.25">
      <c r="B14" t="s">
        <v>58</v>
      </c>
      <c r="E14" t="s">
        <v>33</v>
      </c>
      <c r="F14" s="11" t="s">
        <v>187</v>
      </c>
      <c r="G14" s="12">
        <v>3.4342105263157894</v>
      </c>
      <c r="J14" s="11" t="s">
        <v>187</v>
      </c>
      <c r="K14" s="12">
        <v>3.0816326530612246</v>
      </c>
    </row>
    <row r="15" spans="2:11" x14ac:dyDescent="0.25">
      <c r="B15" t="s">
        <v>58</v>
      </c>
      <c r="E15" t="s">
        <v>89</v>
      </c>
      <c r="F15" s="11" t="s">
        <v>188</v>
      </c>
      <c r="G15" s="12">
        <v>0.47368421052631576</v>
      </c>
      <c r="J15" s="11" t="s">
        <v>188</v>
      </c>
      <c r="K15" s="12">
        <v>0.51020408163265307</v>
      </c>
    </row>
    <row r="16" spans="2:11" x14ac:dyDescent="0.25">
      <c r="B16" t="s">
        <v>58</v>
      </c>
      <c r="D16" t="s">
        <v>40</v>
      </c>
      <c r="E16" t="s">
        <v>3</v>
      </c>
      <c r="F16" s="11" t="s">
        <v>189</v>
      </c>
      <c r="G16" s="12">
        <v>0.94736842105263153</v>
      </c>
      <c r="J16" s="11" t="s">
        <v>189</v>
      </c>
      <c r="K16" s="12">
        <v>1.1224489795918366</v>
      </c>
    </row>
    <row r="17" spans="2:11" x14ac:dyDescent="0.25">
      <c r="B17" t="s">
        <v>58</v>
      </c>
      <c r="E17" t="s">
        <v>34</v>
      </c>
      <c r="F17" s="11" t="s">
        <v>190</v>
      </c>
      <c r="G17" s="12">
        <v>1.1754385964912282</v>
      </c>
      <c r="J17" s="11" t="s">
        <v>190</v>
      </c>
      <c r="K17" s="12">
        <v>1.7755102040816326</v>
      </c>
    </row>
    <row r="18" spans="2:11" x14ac:dyDescent="0.25">
      <c r="B18" t="s">
        <v>58</v>
      </c>
      <c r="E18" t="s">
        <v>90</v>
      </c>
      <c r="F18" s="11" t="s">
        <v>191</v>
      </c>
      <c r="G18" s="12">
        <v>1.0526315789473684</v>
      </c>
      <c r="J18" s="11" t="s">
        <v>191</v>
      </c>
      <c r="K18" s="12">
        <v>1.1326530612244898</v>
      </c>
    </row>
    <row r="19" spans="2:11" x14ac:dyDescent="0.25">
      <c r="B19" t="s">
        <v>58</v>
      </c>
      <c r="D19" t="s">
        <v>65</v>
      </c>
      <c r="E19" t="s">
        <v>4</v>
      </c>
      <c r="F19" s="11" t="s">
        <v>192</v>
      </c>
      <c r="G19" s="12">
        <v>2.6842105263157894</v>
      </c>
      <c r="J19" s="11" t="s">
        <v>192</v>
      </c>
      <c r="K19" s="12">
        <v>2.7244897959183674</v>
      </c>
    </row>
    <row r="20" spans="2:11" x14ac:dyDescent="0.25">
      <c r="B20" t="s">
        <v>58</v>
      </c>
      <c r="E20" t="s">
        <v>35</v>
      </c>
      <c r="F20" s="11" t="s">
        <v>193</v>
      </c>
      <c r="G20" s="12">
        <v>4.0789473684210522</v>
      </c>
      <c r="J20" s="11" t="s">
        <v>193</v>
      </c>
      <c r="K20" s="12">
        <v>3.7806122448979593</v>
      </c>
    </row>
    <row r="21" spans="2:11" x14ac:dyDescent="0.25">
      <c r="B21" t="s">
        <v>58</v>
      </c>
      <c r="E21" t="s">
        <v>91</v>
      </c>
      <c r="F21" s="11" t="s">
        <v>194</v>
      </c>
      <c r="G21" s="12">
        <v>0.17543859649122806</v>
      </c>
      <c r="J21" s="11" t="s">
        <v>194</v>
      </c>
      <c r="K21" s="12">
        <v>0.10869565217391304</v>
      </c>
    </row>
    <row r="22" spans="2:11" x14ac:dyDescent="0.25">
      <c r="B22" t="s">
        <v>58</v>
      </c>
      <c r="D22" t="s">
        <v>41</v>
      </c>
      <c r="E22" t="s">
        <v>5</v>
      </c>
      <c r="F22" s="11" t="s">
        <v>195</v>
      </c>
      <c r="G22" s="12">
        <v>0.31578947368421051</v>
      </c>
      <c r="J22" s="11" t="s">
        <v>195</v>
      </c>
      <c r="K22" s="12">
        <v>0.22916666666666666</v>
      </c>
    </row>
    <row r="23" spans="2:11" x14ac:dyDescent="0.25">
      <c r="B23" t="s">
        <v>58</v>
      </c>
      <c r="E23" t="s">
        <v>36</v>
      </c>
      <c r="F23" s="11" t="s">
        <v>196</v>
      </c>
      <c r="G23" s="12">
        <v>0.38596491228070173</v>
      </c>
      <c r="J23" s="11" t="s">
        <v>196</v>
      </c>
      <c r="K23" s="12">
        <v>0.14285714285714285</v>
      </c>
    </row>
    <row r="24" spans="2:11" x14ac:dyDescent="0.25">
      <c r="B24" t="s">
        <v>58</v>
      </c>
      <c r="E24" t="s">
        <v>92</v>
      </c>
      <c r="F24" s="11" t="s">
        <v>197</v>
      </c>
      <c r="G24" s="12">
        <v>2.6140350877192984</v>
      </c>
      <c r="J24" s="11" t="s">
        <v>197</v>
      </c>
      <c r="K24" s="12">
        <v>3</v>
      </c>
    </row>
    <row r="25" spans="2:11" x14ac:dyDescent="0.25">
      <c r="B25" t="s">
        <v>58</v>
      </c>
      <c r="E25" t="s">
        <v>6</v>
      </c>
      <c r="F25" s="11" t="s">
        <v>198</v>
      </c>
      <c r="G25" s="12">
        <v>3.5087719298245612</v>
      </c>
      <c r="J25" s="11" t="s">
        <v>198</v>
      </c>
      <c r="K25" s="12">
        <v>3.3265306122448979</v>
      </c>
    </row>
    <row r="26" spans="2:11" x14ac:dyDescent="0.25">
      <c r="B26" t="s">
        <v>58</v>
      </c>
      <c r="E26" t="s">
        <v>37</v>
      </c>
      <c r="F26" s="11" t="s">
        <v>199</v>
      </c>
      <c r="G26" s="12">
        <v>1.9824561403508771</v>
      </c>
      <c r="J26" s="11" t="s">
        <v>199</v>
      </c>
      <c r="K26" s="12">
        <v>2.1428571428571428</v>
      </c>
    </row>
    <row r="27" spans="2:11" x14ac:dyDescent="0.25">
      <c r="B27" t="s">
        <v>58</v>
      </c>
      <c r="E27" t="s">
        <v>93</v>
      </c>
      <c r="F27" s="11" t="s">
        <v>200</v>
      </c>
      <c r="G27" s="12">
        <v>3.8392857142857144</v>
      </c>
      <c r="J27" s="11" t="s">
        <v>200</v>
      </c>
      <c r="K27" s="12">
        <v>4.0408163265306118</v>
      </c>
    </row>
    <row r="28" spans="2:11" x14ac:dyDescent="0.25">
      <c r="B28" t="s">
        <v>59</v>
      </c>
      <c r="C28" t="s">
        <v>94</v>
      </c>
      <c r="D28" t="s">
        <v>42</v>
      </c>
      <c r="E28" t="s">
        <v>7</v>
      </c>
      <c r="F28" s="11" t="s">
        <v>201</v>
      </c>
      <c r="G28" s="12">
        <v>3.1403508771929824</v>
      </c>
      <c r="J28" s="11" t="s">
        <v>201</v>
      </c>
      <c r="K28" s="12">
        <v>3.1836734693877551</v>
      </c>
    </row>
    <row r="29" spans="2:11" x14ac:dyDescent="0.25">
      <c r="B29" t="s">
        <v>59</v>
      </c>
      <c r="D29" t="s">
        <v>83</v>
      </c>
      <c r="E29" t="s">
        <v>8</v>
      </c>
      <c r="F29" s="11" t="s">
        <v>202</v>
      </c>
      <c r="G29" s="12">
        <v>2.9122807017543861</v>
      </c>
      <c r="J29" s="11" t="s">
        <v>202</v>
      </c>
      <c r="K29" s="12">
        <v>2.8775510204081631</v>
      </c>
    </row>
    <row r="30" spans="2:11" x14ac:dyDescent="0.25">
      <c r="B30" t="s">
        <v>59</v>
      </c>
      <c r="D30" t="s">
        <v>77</v>
      </c>
      <c r="E30" t="s">
        <v>9</v>
      </c>
      <c r="F30" s="11" t="s">
        <v>203</v>
      </c>
      <c r="G30" s="12">
        <v>2.9122807017543861</v>
      </c>
      <c r="J30" s="11" t="s">
        <v>203</v>
      </c>
      <c r="K30" s="12">
        <v>2.6530612244897958</v>
      </c>
    </row>
    <row r="31" spans="2:11" x14ac:dyDescent="0.25">
      <c r="B31" t="s">
        <v>59</v>
      </c>
      <c r="D31" t="s">
        <v>78</v>
      </c>
      <c r="E31" t="s">
        <v>10</v>
      </c>
      <c r="F31" s="11" t="s">
        <v>204</v>
      </c>
      <c r="G31" s="12">
        <v>2.7192982456140351</v>
      </c>
      <c r="J31" s="11" t="s">
        <v>204</v>
      </c>
      <c r="K31" s="12">
        <v>2.510204081632653</v>
      </c>
    </row>
    <row r="32" spans="2:11" x14ac:dyDescent="0.25">
      <c r="B32" t="s">
        <v>59</v>
      </c>
      <c r="D32" t="s">
        <v>79</v>
      </c>
      <c r="E32" t="s">
        <v>11</v>
      </c>
      <c r="F32" s="11" t="s">
        <v>205</v>
      </c>
      <c r="G32" s="12">
        <v>2.2857142857142856</v>
      </c>
      <c r="J32" s="11" t="s">
        <v>205</v>
      </c>
      <c r="K32" s="12">
        <v>2.489795918367347</v>
      </c>
    </row>
    <row r="33" spans="2:11" x14ac:dyDescent="0.25">
      <c r="B33" t="s">
        <v>59</v>
      </c>
      <c r="D33" t="s">
        <v>80</v>
      </c>
      <c r="E33" t="s">
        <v>12</v>
      </c>
      <c r="F33" s="11" t="s">
        <v>206</v>
      </c>
      <c r="G33" s="12">
        <v>21.283018867924529</v>
      </c>
      <c r="J33" s="11" t="s">
        <v>206</v>
      </c>
      <c r="K33" s="12">
        <v>21.51063829787234</v>
      </c>
    </row>
    <row r="34" spans="2:11" x14ac:dyDescent="0.25">
      <c r="B34" t="s">
        <v>59</v>
      </c>
      <c r="D34" t="s">
        <v>81</v>
      </c>
      <c r="E34" t="s">
        <v>13</v>
      </c>
      <c r="F34" s="11" t="s">
        <v>207</v>
      </c>
      <c r="G34" s="12">
        <v>0.30188679245283018</v>
      </c>
      <c r="J34" s="11" t="s">
        <v>207</v>
      </c>
      <c r="K34" s="12">
        <v>0.25531914893617019</v>
      </c>
    </row>
    <row r="35" spans="2:11" x14ac:dyDescent="0.25">
      <c r="B35" t="s">
        <v>59</v>
      </c>
      <c r="D35" t="s">
        <v>82</v>
      </c>
      <c r="E35" t="s">
        <v>14</v>
      </c>
      <c r="F35" s="11" t="s">
        <v>208</v>
      </c>
      <c r="G35" s="12">
        <v>0.32075471698113206</v>
      </c>
      <c r="J35" s="11" t="s">
        <v>208</v>
      </c>
      <c r="K35" s="12">
        <v>0.42553191489361702</v>
      </c>
    </row>
    <row r="36" spans="2:11" x14ac:dyDescent="0.25">
      <c r="B36" t="s">
        <v>59</v>
      </c>
      <c r="D36" t="s">
        <v>43</v>
      </c>
      <c r="E36" t="s">
        <v>15</v>
      </c>
      <c r="F36" s="11" t="s">
        <v>209</v>
      </c>
      <c r="G36" s="12">
        <v>0.37735849056603776</v>
      </c>
      <c r="J36" s="11" t="s">
        <v>209</v>
      </c>
      <c r="K36" s="12">
        <v>0.31914893617021278</v>
      </c>
    </row>
    <row r="37" spans="2:11" x14ac:dyDescent="0.25">
      <c r="B37" t="s">
        <v>59</v>
      </c>
      <c r="E37" t="s">
        <v>16</v>
      </c>
      <c r="F37" s="11" t="s">
        <v>210</v>
      </c>
      <c r="G37" s="12">
        <v>0.36363636363636365</v>
      </c>
      <c r="J37" s="11" t="s">
        <v>210</v>
      </c>
      <c r="K37" s="12">
        <v>0.44897959183673469</v>
      </c>
    </row>
    <row r="38" spans="2:11" x14ac:dyDescent="0.25">
      <c r="B38" t="s">
        <v>58</v>
      </c>
      <c r="C38" t="s">
        <v>84</v>
      </c>
      <c r="D38" t="s">
        <v>44</v>
      </c>
      <c r="E38" t="s">
        <v>17</v>
      </c>
      <c r="F38" s="11" t="s">
        <v>211</v>
      </c>
      <c r="G38" s="12">
        <v>1.1745283018867925</v>
      </c>
      <c r="J38" s="11" t="s">
        <v>211</v>
      </c>
      <c r="K38" s="12">
        <v>1.4148979591836734</v>
      </c>
    </row>
    <row r="39" spans="2:11" x14ac:dyDescent="0.25">
      <c r="B39" t="s">
        <v>63</v>
      </c>
      <c r="E39" t="s">
        <v>97</v>
      </c>
      <c r="F39" s="11" t="s">
        <v>212</v>
      </c>
      <c r="G39" s="12">
        <v>73.529411764705884</v>
      </c>
      <c r="J39" s="11" t="s">
        <v>212</v>
      </c>
      <c r="K39" s="12">
        <v>75.404761904761898</v>
      </c>
    </row>
    <row r="40" spans="2:11" x14ac:dyDescent="0.25">
      <c r="B40" t="s">
        <v>63</v>
      </c>
      <c r="E40" t="s">
        <v>98</v>
      </c>
      <c r="F40" s="11" t="s">
        <v>213</v>
      </c>
      <c r="G40" s="12">
        <v>176.94642857142858</v>
      </c>
      <c r="J40" s="11" t="s">
        <v>213</v>
      </c>
      <c r="K40" s="12">
        <v>173.56978723404254</v>
      </c>
    </row>
    <row r="41" spans="2:11" x14ac:dyDescent="0.25">
      <c r="B41" t="s">
        <v>63</v>
      </c>
      <c r="E41" t="s">
        <v>99</v>
      </c>
      <c r="F41" s="11" t="s">
        <v>214</v>
      </c>
      <c r="G41" s="12">
        <v>0.7142857142857143</v>
      </c>
      <c r="J41" s="11" t="s">
        <v>214</v>
      </c>
      <c r="K41" s="12">
        <v>0.75510204081632648</v>
      </c>
    </row>
    <row r="42" spans="2:11" x14ac:dyDescent="0.25">
      <c r="B42" t="s">
        <v>63</v>
      </c>
      <c r="D42" t="s">
        <v>60</v>
      </c>
      <c r="E42" t="s">
        <v>18</v>
      </c>
      <c r="F42" s="11" t="s">
        <v>215</v>
      </c>
      <c r="G42" s="12">
        <v>0.2857142857142857</v>
      </c>
      <c r="J42" s="11" t="s">
        <v>215</v>
      </c>
      <c r="K42" s="12">
        <v>0.24489795918367346</v>
      </c>
    </row>
    <row r="43" spans="2:11" x14ac:dyDescent="0.25">
      <c r="B43" t="s">
        <v>58</v>
      </c>
      <c r="D43" t="s">
        <v>61</v>
      </c>
      <c r="E43" t="s">
        <v>19</v>
      </c>
      <c r="F43" s="11" t="s">
        <v>216</v>
      </c>
      <c r="G43" s="12">
        <v>0</v>
      </c>
      <c r="J43" s="11" t="s">
        <v>216</v>
      </c>
      <c r="K43" s="12">
        <v>0</v>
      </c>
    </row>
    <row r="44" spans="2:11" x14ac:dyDescent="0.25">
      <c r="B44" t="s">
        <v>58</v>
      </c>
      <c r="D44" t="s">
        <v>45</v>
      </c>
      <c r="E44" t="s">
        <v>20</v>
      </c>
      <c r="F44" s="11" t="s">
        <v>217</v>
      </c>
      <c r="G44" s="12">
        <v>0.10714285714285714</v>
      </c>
      <c r="J44" s="11" t="s">
        <v>217</v>
      </c>
      <c r="K44" s="12">
        <v>0.2857142857142857</v>
      </c>
    </row>
    <row r="45" spans="2:11" x14ac:dyDescent="0.25">
      <c r="B45" t="s">
        <v>58</v>
      </c>
      <c r="D45" t="s">
        <v>46</v>
      </c>
      <c r="E45" t="s">
        <v>21</v>
      </c>
      <c r="F45" s="11" t="s">
        <v>218</v>
      </c>
      <c r="G45" s="12">
        <v>0.57407407407407407</v>
      </c>
      <c r="J45" s="11" t="s">
        <v>218</v>
      </c>
      <c r="K45" s="12">
        <v>0.54166666666666663</v>
      </c>
    </row>
    <row r="46" spans="2:11" x14ac:dyDescent="0.25">
      <c r="B46" t="s">
        <v>63</v>
      </c>
      <c r="E46" t="s">
        <v>102</v>
      </c>
      <c r="F46" s="11" t="s">
        <v>219</v>
      </c>
      <c r="G46" s="12">
        <v>0.16666666666666666</v>
      </c>
      <c r="J46" s="11" t="s">
        <v>219</v>
      </c>
      <c r="K46" s="12">
        <v>0.27083333333333331</v>
      </c>
    </row>
    <row r="47" spans="2:11" x14ac:dyDescent="0.25">
      <c r="B47" t="s">
        <v>63</v>
      </c>
      <c r="E47" t="s">
        <v>104</v>
      </c>
      <c r="F47" s="11" t="s">
        <v>220</v>
      </c>
      <c r="G47" s="12">
        <v>0.1111111111111111</v>
      </c>
      <c r="J47" s="11" t="s">
        <v>220</v>
      </c>
      <c r="K47" s="12">
        <v>0.10416666666666667</v>
      </c>
    </row>
    <row r="48" spans="2:11" x14ac:dyDescent="0.25">
      <c r="B48" t="s">
        <v>63</v>
      </c>
      <c r="E48" t="s">
        <v>103</v>
      </c>
      <c r="F48" s="11" t="s">
        <v>221</v>
      </c>
      <c r="G48" s="12">
        <v>0.14814814814814814</v>
      </c>
      <c r="J48" s="11" t="s">
        <v>221</v>
      </c>
      <c r="K48" s="12">
        <v>8.3333333333333329E-2</v>
      </c>
    </row>
    <row r="49" spans="2:11" x14ac:dyDescent="0.25">
      <c r="B49" t="s">
        <v>63</v>
      </c>
      <c r="D49" t="s">
        <v>47</v>
      </c>
      <c r="E49" t="s">
        <v>23</v>
      </c>
      <c r="F49" s="11" t="s">
        <v>222</v>
      </c>
      <c r="G49" s="12">
        <v>3.9815789473684209</v>
      </c>
      <c r="J49" s="11" t="s">
        <v>222</v>
      </c>
      <c r="K49" s="12">
        <v>22.885714285714286</v>
      </c>
    </row>
    <row r="50" spans="2:11" x14ac:dyDescent="0.25">
      <c r="B50" t="s">
        <v>63</v>
      </c>
      <c r="E50" t="s">
        <v>109</v>
      </c>
      <c r="F50" s="11" t="s">
        <v>223</v>
      </c>
      <c r="G50" s="12">
        <v>19.236363636363638</v>
      </c>
      <c r="J50" s="11" t="s">
        <v>223</v>
      </c>
      <c r="K50" s="12">
        <v>43.458333333333336</v>
      </c>
    </row>
    <row r="51" spans="2:11" x14ac:dyDescent="0.25">
      <c r="B51" t="s">
        <v>63</v>
      </c>
      <c r="E51" t="s">
        <v>110</v>
      </c>
      <c r="F51" s="11" t="s">
        <v>224</v>
      </c>
      <c r="G51" s="12">
        <v>0.49090909090909091</v>
      </c>
      <c r="J51" s="11" t="s">
        <v>224</v>
      </c>
      <c r="K51" s="12">
        <v>0.625</v>
      </c>
    </row>
    <row r="52" spans="2:11" x14ac:dyDescent="0.25">
      <c r="B52" t="s">
        <v>63</v>
      </c>
      <c r="E52" t="s">
        <v>111</v>
      </c>
      <c r="F52" s="11" t="s">
        <v>225</v>
      </c>
      <c r="G52" s="12">
        <v>1026.6666666666667</v>
      </c>
      <c r="J52" s="11" t="s">
        <v>225</v>
      </c>
      <c r="K52" s="12">
        <v>477.27272727272725</v>
      </c>
    </row>
    <row r="53" spans="2:11" x14ac:dyDescent="0.25">
      <c r="B53" t="s">
        <v>63</v>
      </c>
      <c r="E53" t="s">
        <v>112</v>
      </c>
      <c r="F53" s="11" t="s">
        <v>226</v>
      </c>
      <c r="G53" s="12">
        <v>0.26785714285714285</v>
      </c>
      <c r="J53" s="11" t="s">
        <v>226</v>
      </c>
      <c r="K53" s="12">
        <v>0.16326530612244897</v>
      </c>
    </row>
    <row r="54" spans="2:11" x14ac:dyDescent="0.25">
      <c r="B54" t="s">
        <v>58</v>
      </c>
      <c r="C54" t="s">
        <v>85</v>
      </c>
      <c r="D54" t="s">
        <v>48</v>
      </c>
      <c r="E54" t="s">
        <v>25</v>
      </c>
    </row>
    <row r="55" spans="2:11" x14ac:dyDescent="0.25">
      <c r="B55" t="s">
        <v>58</v>
      </c>
      <c r="D55" t="s">
        <v>49</v>
      </c>
      <c r="E55" t="s">
        <v>26</v>
      </c>
    </row>
    <row r="56" spans="2:11" x14ac:dyDescent="0.25">
      <c r="B56" t="s">
        <v>63</v>
      </c>
      <c r="D56" t="s">
        <v>50</v>
      </c>
      <c r="E56" t="s">
        <v>27</v>
      </c>
    </row>
    <row r="57" spans="2:11" x14ac:dyDescent="0.25">
      <c r="B57" t="s">
        <v>58</v>
      </c>
      <c r="C57" t="s">
        <v>86</v>
      </c>
      <c r="D57" t="s">
        <v>51</v>
      </c>
      <c r="E57" t="s">
        <v>28</v>
      </c>
    </row>
    <row r="58" spans="2:11" x14ac:dyDescent="0.25">
      <c r="B58" t="s">
        <v>63</v>
      </c>
      <c r="D58" t="s">
        <v>52</v>
      </c>
      <c r="E58" t="s">
        <v>29</v>
      </c>
    </row>
    <row r="59" spans="2:11" x14ac:dyDescent="0.25">
      <c r="B59" t="s">
        <v>63</v>
      </c>
      <c r="C59" t="s">
        <v>53</v>
      </c>
      <c r="E59" t="s">
        <v>113</v>
      </c>
    </row>
    <row r="60" spans="2:11" x14ac:dyDescent="0.25">
      <c r="B60" t="s">
        <v>63</v>
      </c>
      <c r="E60" t="s">
        <v>114</v>
      </c>
    </row>
    <row r="61" spans="2:11" x14ac:dyDescent="0.25">
      <c r="B61" t="s">
        <v>63</v>
      </c>
      <c r="E61" t="s">
        <v>115</v>
      </c>
    </row>
    <row r="62" spans="2:11" x14ac:dyDescent="0.25">
      <c r="B62" t="s">
        <v>63</v>
      </c>
      <c r="C62" t="s">
        <v>54</v>
      </c>
      <c r="E62" t="s">
        <v>116</v>
      </c>
    </row>
    <row r="63" spans="2:11" x14ac:dyDescent="0.25">
      <c r="B63" t="s">
        <v>63</v>
      </c>
      <c r="E63" t="s">
        <v>117</v>
      </c>
    </row>
    <row r="64" spans="2:11" x14ac:dyDescent="0.25">
      <c r="B64" t="s">
        <v>63</v>
      </c>
      <c r="E64" t="s">
        <v>118</v>
      </c>
    </row>
    <row r="65" spans="2:5" x14ac:dyDescent="0.25">
      <c r="B65" t="s">
        <v>63</v>
      </c>
      <c r="E65" t="s">
        <v>119</v>
      </c>
    </row>
  </sheetData>
  <pageMargins left="0.7" right="0.7" top="0.78740157499999996" bottom="0.78740157499999996" header="0.3" footer="0.3"/>
  <drawing r:id="rId3"/>
  <extLst>
    <ext xmlns:x14="http://schemas.microsoft.com/office/spreadsheetml/2009/9/main" uri="{A8765BA9-456A-4dab-B4F3-ACF838C121DE}">
      <x14:slicerList>
        <x14:slicer r:id="rId4"/>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4:O65"/>
  <sheetViews>
    <sheetView workbookViewId="0"/>
  </sheetViews>
  <sheetFormatPr baseColWidth="10" defaultRowHeight="15" x14ac:dyDescent="0.25"/>
  <cols>
    <col min="2" max="3" width="23.7109375" bestFit="1" customWidth="1"/>
    <col min="4" max="4" width="15.5703125" bestFit="1" customWidth="1"/>
    <col min="6" max="6" width="27.7109375" customWidth="1"/>
    <col min="7" max="7" width="12" customWidth="1"/>
    <col min="8" max="8" width="15.5703125" customWidth="1"/>
    <col min="9" max="9" width="12" customWidth="1"/>
    <col min="10" max="10" width="27.7109375" customWidth="1"/>
    <col min="11" max="11" width="12" customWidth="1"/>
    <col min="12" max="12" width="15.5703125" customWidth="1"/>
    <col min="13" max="13" width="12" customWidth="1"/>
    <col min="14" max="14" width="27.7109375" customWidth="1"/>
    <col min="15" max="15" width="12" customWidth="1"/>
    <col min="16" max="16" width="15.5703125" customWidth="1"/>
    <col min="17" max="17" width="12" customWidth="1"/>
    <col min="18" max="18" width="15.5703125" customWidth="1"/>
    <col min="19" max="19" width="17.28515625" bestFit="1" customWidth="1"/>
    <col min="20" max="20" width="19.85546875" bestFit="1" customWidth="1"/>
    <col min="21" max="21" width="24.85546875" bestFit="1" customWidth="1"/>
    <col min="22" max="22" width="17.28515625" bestFit="1" customWidth="1"/>
    <col min="23" max="23" width="19.85546875" bestFit="1" customWidth="1"/>
    <col min="24" max="24" width="24.85546875" bestFit="1" customWidth="1"/>
    <col min="25" max="25" width="22" bestFit="1" customWidth="1"/>
    <col min="26" max="26" width="17.28515625" bestFit="1" customWidth="1"/>
    <col min="27" max="27" width="19.85546875" bestFit="1" customWidth="1"/>
    <col min="28" max="28" width="24.85546875" bestFit="1" customWidth="1"/>
    <col min="29" max="30" width="17.28515625" bestFit="1" customWidth="1"/>
    <col min="31" max="37" width="18.28515625" bestFit="1" customWidth="1"/>
    <col min="38" max="38" width="19" bestFit="1" customWidth="1"/>
    <col min="39" max="40" width="18.28515625" bestFit="1" customWidth="1"/>
    <col min="41" max="41" width="22.5703125" bestFit="1" customWidth="1"/>
    <col min="42" max="42" width="26" bestFit="1" customWidth="1"/>
    <col min="43" max="43" width="25.140625" bestFit="1" customWidth="1"/>
    <col min="44" max="47" width="18.28515625" bestFit="1" customWidth="1"/>
    <col min="48" max="48" width="28.140625" bestFit="1" customWidth="1"/>
    <col min="49" max="49" width="25" bestFit="1" customWidth="1"/>
    <col min="50" max="50" width="26.140625" bestFit="1" customWidth="1"/>
    <col min="51" max="51" width="27.85546875" bestFit="1" customWidth="1"/>
    <col min="52" max="52" width="18.28515625" bestFit="1" customWidth="1"/>
    <col min="53" max="53" width="26.5703125" bestFit="1" customWidth="1"/>
    <col min="54" max="54" width="22.85546875" bestFit="1" customWidth="1"/>
    <col min="55" max="55" width="27" bestFit="1" customWidth="1"/>
    <col min="56" max="56" width="26.7109375" bestFit="1" customWidth="1"/>
    <col min="57" max="61" width="18.28515625" bestFit="1" customWidth="1"/>
    <col min="62" max="62" width="23.42578125" bestFit="1" customWidth="1"/>
    <col min="63" max="63" width="27.42578125" bestFit="1" customWidth="1"/>
    <col min="64" max="64" width="37.28515625" bestFit="1" customWidth="1"/>
    <col min="65" max="65" width="22.7109375" bestFit="1" customWidth="1"/>
    <col min="66" max="66" width="23.42578125" bestFit="1" customWidth="1"/>
    <col min="67" max="67" width="27.28515625" bestFit="1" customWidth="1"/>
    <col min="68" max="68" width="27.140625" bestFit="1" customWidth="1"/>
  </cols>
  <sheetData>
    <row r="4" spans="2:15" x14ac:dyDescent="0.25">
      <c r="F4" s="7" t="s">
        <v>57</v>
      </c>
      <c r="J4" s="7" t="s">
        <v>57</v>
      </c>
      <c r="N4" s="7" t="s">
        <v>57</v>
      </c>
    </row>
    <row r="5" spans="2:15" x14ac:dyDescent="0.25">
      <c r="F5" s="11" t="s">
        <v>179</v>
      </c>
      <c r="G5" s="12">
        <v>0.72077922077922074</v>
      </c>
      <c r="J5" s="11" t="s">
        <v>179</v>
      </c>
      <c r="K5" s="12">
        <v>0.72077922077922074</v>
      </c>
      <c r="N5" s="11" t="s">
        <v>179</v>
      </c>
      <c r="O5" s="12">
        <v>0.72077922077922074</v>
      </c>
    </row>
    <row r="6" spans="2:15" x14ac:dyDescent="0.25">
      <c r="B6" t="s">
        <v>55</v>
      </c>
      <c r="E6" t="s">
        <v>55</v>
      </c>
      <c r="F6" s="11" t="s">
        <v>180</v>
      </c>
      <c r="G6" s="12">
        <v>1.8129032258064517</v>
      </c>
      <c r="J6" s="11" t="s">
        <v>180</v>
      </c>
      <c r="K6" s="12">
        <v>1.8129032258064517</v>
      </c>
      <c r="N6" s="11" t="s">
        <v>180</v>
      </c>
      <c r="O6" s="12">
        <v>1.8129032258064517</v>
      </c>
    </row>
    <row r="7" spans="2:15" x14ac:dyDescent="0.25">
      <c r="B7" t="s">
        <v>58</v>
      </c>
      <c r="C7" t="s">
        <v>76</v>
      </c>
      <c r="D7" t="s">
        <v>30</v>
      </c>
      <c r="E7" t="s">
        <v>0</v>
      </c>
      <c r="F7" s="11" t="s">
        <v>181</v>
      </c>
      <c r="G7" s="12">
        <v>2.5499999999999998</v>
      </c>
      <c r="J7" s="11" t="s">
        <v>181</v>
      </c>
      <c r="K7" s="12">
        <v>2.5499999999999998</v>
      </c>
      <c r="N7" s="11" t="s">
        <v>181</v>
      </c>
      <c r="O7" s="12">
        <v>2.5499999999999998</v>
      </c>
    </row>
    <row r="8" spans="2:15" x14ac:dyDescent="0.25">
      <c r="B8" t="s">
        <v>58</v>
      </c>
      <c r="E8" t="s">
        <v>31</v>
      </c>
      <c r="F8" s="11" t="s">
        <v>182</v>
      </c>
      <c r="G8" s="12">
        <v>0.26103896103896107</v>
      </c>
      <c r="J8" s="11" t="s">
        <v>182</v>
      </c>
      <c r="K8" s="12">
        <v>0.26103896103896107</v>
      </c>
      <c r="N8" s="11" t="s">
        <v>182</v>
      </c>
      <c r="O8" s="12">
        <v>0.26103896103896107</v>
      </c>
    </row>
    <row r="9" spans="2:15" x14ac:dyDescent="0.25">
      <c r="B9" t="s">
        <v>58</v>
      </c>
      <c r="E9" t="s">
        <v>87</v>
      </c>
      <c r="F9" s="11" t="s">
        <v>183</v>
      </c>
      <c r="G9" s="12">
        <v>0.77741935483870972</v>
      </c>
      <c r="J9" s="11" t="s">
        <v>183</v>
      </c>
      <c r="K9" s="12">
        <v>0.77741935483870972</v>
      </c>
      <c r="N9" s="11" t="s">
        <v>183</v>
      </c>
      <c r="O9" s="12">
        <v>0.77741935483870972</v>
      </c>
    </row>
    <row r="10" spans="2:15" x14ac:dyDescent="0.25">
      <c r="B10" t="s">
        <v>58</v>
      </c>
      <c r="D10" t="s">
        <v>38</v>
      </c>
      <c r="E10" t="s">
        <v>1</v>
      </c>
      <c r="F10" s="11" t="s">
        <v>184</v>
      </c>
      <c r="G10" s="12">
        <v>0.85612903225806447</v>
      </c>
      <c r="J10" s="11" t="s">
        <v>184</v>
      </c>
      <c r="K10" s="12">
        <v>0.85612903225806447</v>
      </c>
      <c r="N10" s="11" t="s">
        <v>184</v>
      </c>
      <c r="O10" s="12">
        <v>0.85612903225806447</v>
      </c>
    </row>
    <row r="11" spans="2:15" x14ac:dyDescent="0.25">
      <c r="B11" t="s">
        <v>58</v>
      </c>
      <c r="E11" t="s">
        <v>32</v>
      </c>
      <c r="F11" s="11" t="s">
        <v>185</v>
      </c>
      <c r="G11" s="12">
        <v>0.86423841059602646</v>
      </c>
      <c r="J11" s="11" t="s">
        <v>185</v>
      </c>
      <c r="K11" s="12">
        <v>0.86423841059602646</v>
      </c>
      <c r="N11" s="11" t="s">
        <v>185</v>
      </c>
      <c r="O11" s="12">
        <v>0.86423841059602646</v>
      </c>
    </row>
    <row r="12" spans="2:15" x14ac:dyDescent="0.25">
      <c r="B12" t="s">
        <v>58</v>
      </c>
      <c r="E12" t="s">
        <v>88</v>
      </c>
      <c r="F12" s="11" t="s">
        <v>186</v>
      </c>
      <c r="G12" s="12">
        <v>1.8552631578947369</v>
      </c>
      <c r="J12" s="11" t="s">
        <v>186</v>
      </c>
      <c r="K12" s="12">
        <v>1.8552631578947369</v>
      </c>
      <c r="N12" s="11" t="s">
        <v>186</v>
      </c>
      <c r="O12" s="12">
        <v>1.8552631578947369</v>
      </c>
    </row>
    <row r="13" spans="2:15" x14ac:dyDescent="0.25">
      <c r="B13" t="s">
        <v>58</v>
      </c>
      <c r="D13" t="s">
        <v>39</v>
      </c>
      <c r="E13" t="s">
        <v>2</v>
      </c>
      <c r="F13" s="11" t="s">
        <v>187</v>
      </c>
      <c r="G13" s="12">
        <v>3.7532258064516131</v>
      </c>
      <c r="J13" s="11" t="s">
        <v>187</v>
      </c>
      <c r="K13" s="12">
        <v>3.7532258064516131</v>
      </c>
      <c r="N13" s="11" t="s">
        <v>187</v>
      </c>
      <c r="O13" s="12">
        <v>3.7532258064516131</v>
      </c>
    </row>
    <row r="14" spans="2:15" x14ac:dyDescent="0.25">
      <c r="B14" t="s">
        <v>58</v>
      </c>
      <c r="E14" t="s">
        <v>33</v>
      </c>
      <c r="F14" s="11" t="s">
        <v>188</v>
      </c>
      <c r="G14" s="12">
        <v>0.47712418300653597</v>
      </c>
      <c r="J14" s="11" t="s">
        <v>188</v>
      </c>
      <c r="K14" s="12">
        <v>0.47712418300653597</v>
      </c>
      <c r="N14" s="11" t="s">
        <v>188</v>
      </c>
      <c r="O14" s="12">
        <v>0.47712418300653597</v>
      </c>
    </row>
    <row r="15" spans="2:15" x14ac:dyDescent="0.25">
      <c r="B15" t="s">
        <v>58</v>
      </c>
      <c r="E15" t="s">
        <v>89</v>
      </c>
      <c r="F15" s="11" t="s">
        <v>189</v>
      </c>
      <c r="G15" s="12">
        <v>1.1071428571428572</v>
      </c>
      <c r="J15" s="11" t="s">
        <v>189</v>
      </c>
      <c r="K15" s="12">
        <v>1.1071428571428572</v>
      </c>
      <c r="N15" s="11" t="s">
        <v>189</v>
      </c>
      <c r="O15" s="12">
        <v>1.1071428571428572</v>
      </c>
    </row>
    <row r="16" spans="2:15" x14ac:dyDescent="0.25">
      <c r="B16" t="s">
        <v>58</v>
      </c>
      <c r="D16" t="s">
        <v>40</v>
      </c>
      <c r="E16" t="s">
        <v>3</v>
      </c>
      <c r="F16" s="11" t="s">
        <v>190</v>
      </c>
      <c r="G16" s="12">
        <v>1.4161290322580644</v>
      </c>
      <c r="J16" s="11" t="s">
        <v>190</v>
      </c>
      <c r="K16" s="12">
        <v>1.4161290322580644</v>
      </c>
      <c r="N16" s="11" t="s">
        <v>190</v>
      </c>
      <c r="O16" s="12">
        <v>1.4161290322580644</v>
      </c>
    </row>
    <row r="17" spans="2:15" x14ac:dyDescent="0.25">
      <c r="B17" t="s">
        <v>58</v>
      </c>
      <c r="E17" t="s">
        <v>34</v>
      </c>
      <c r="F17" s="11" t="s">
        <v>191</v>
      </c>
      <c r="G17" s="12">
        <v>1.0437908496732025</v>
      </c>
      <c r="J17" s="11" t="s">
        <v>191</v>
      </c>
      <c r="K17" s="12">
        <v>1.0437908496732025</v>
      </c>
      <c r="N17" s="11" t="s">
        <v>191</v>
      </c>
      <c r="O17" s="12">
        <v>1.0437908496732025</v>
      </c>
    </row>
    <row r="18" spans="2:15" x14ac:dyDescent="0.25">
      <c r="B18" t="s">
        <v>58</v>
      </c>
      <c r="E18" t="s">
        <v>90</v>
      </c>
      <c r="F18" s="11" t="s">
        <v>192</v>
      </c>
      <c r="G18" s="12">
        <v>2.725806451612903</v>
      </c>
      <c r="J18" s="11" t="s">
        <v>192</v>
      </c>
      <c r="K18" s="12">
        <v>2.725806451612903</v>
      </c>
      <c r="N18" s="11" t="s">
        <v>192</v>
      </c>
      <c r="O18" s="12">
        <v>2.725806451612903</v>
      </c>
    </row>
    <row r="19" spans="2:15" x14ac:dyDescent="0.25">
      <c r="B19" t="s">
        <v>58</v>
      </c>
      <c r="D19" t="s">
        <v>65</v>
      </c>
      <c r="E19" t="s">
        <v>4</v>
      </c>
      <c r="F19" s="11" t="s">
        <v>193</v>
      </c>
      <c r="G19" s="12">
        <v>3.7609677419354841</v>
      </c>
      <c r="J19" s="11" t="s">
        <v>193</v>
      </c>
      <c r="K19" s="12">
        <v>3.7609677419354841</v>
      </c>
      <c r="N19" s="11" t="s">
        <v>193</v>
      </c>
      <c r="O19" s="12">
        <v>3.7609677419354841</v>
      </c>
    </row>
    <row r="20" spans="2:15" x14ac:dyDescent="0.25">
      <c r="B20" t="s">
        <v>58</v>
      </c>
      <c r="E20" t="s">
        <v>35</v>
      </c>
      <c r="F20" s="11" t="s">
        <v>194</v>
      </c>
      <c r="G20" s="12">
        <v>0.13766666666666666</v>
      </c>
      <c r="J20" s="11" t="s">
        <v>194</v>
      </c>
      <c r="K20" s="12">
        <v>0.13766666666666666</v>
      </c>
      <c r="N20" s="11" t="s">
        <v>194</v>
      </c>
      <c r="O20" s="12">
        <v>0.13766666666666666</v>
      </c>
    </row>
    <row r="21" spans="2:15" x14ac:dyDescent="0.25">
      <c r="B21" t="s">
        <v>58</v>
      </c>
      <c r="E21" t="s">
        <v>91</v>
      </c>
      <c r="F21" s="11" t="s">
        <v>195</v>
      </c>
      <c r="G21" s="12">
        <v>0.26470588235294118</v>
      </c>
      <c r="J21" s="11" t="s">
        <v>195</v>
      </c>
      <c r="K21" s="12">
        <v>0.26470588235294118</v>
      </c>
      <c r="N21" s="11" t="s">
        <v>195</v>
      </c>
      <c r="O21" s="12">
        <v>0.26470588235294118</v>
      </c>
    </row>
    <row r="22" spans="2:15" x14ac:dyDescent="0.25">
      <c r="B22" t="s">
        <v>58</v>
      </c>
      <c r="D22" t="s">
        <v>41</v>
      </c>
      <c r="E22" t="s">
        <v>5</v>
      </c>
      <c r="F22" s="11" t="s">
        <v>196</v>
      </c>
      <c r="G22" s="12">
        <v>0.25096774193548388</v>
      </c>
      <c r="J22" s="11" t="s">
        <v>196</v>
      </c>
      <c r="K22" s="12">
        <v>0.25096774193548388</v>
      </c>
      <c r="N22" s="11" t="s">
        <v>196</v>
      </c>
      <c r="O22" s="12">
        <v>0.25096774193548388</v>
      </c>
    </row>
    <row r="23" spans="2:15" x14ac:dyDescent="0.25">
      <c r="B23" t="s">
        <v>58</v>
      </c>
      <c r="E23" t="s">
        <v>36</v>
      </c>
      <c r="F23" s="11" t="s">
        <v>197</v>
      </c>
      <c r="G23" s="12">
        <v>2.6666666666666665</v>
      </c>
      <c r="J23" s="11" t="s">
        <v>197</v>
      </c>
      <c r="K23" s="12">
        <v>2.6666666666666665</v>
      </c>
      <c r="N23" s="11" t="s">
        <v>197</v>
      </c>
      <c r="O23" s="12">
        <v>2.6666666666666665</v>
      </c>
    </row>
    <row r="24" spans="2:15" x14ac:dyDescent="0.25">
      <c r="B24" t="s">
        <v>58</v>
      </c>
      <c r="E24" t="s">
        <v>92</v>
      </c>
      <c r="F24" s="11" t="s">
        <v>198</v>
      </c>
      <c r="G24" s="12">
        <v>3.4903225806451612</v>
      </c>
      <c r="J24" s="11" t="s">
        <v>198</v>
      </c>
      <c r="K24" s="12">
        <v>3.4903225806451612</v>
      </c>
      <c r="N24" s="11" t="s">
        <v>198</v>
      </c>
      <c r="O24" s="12">
        <v>3.4903225806451612</v>
      </c>
    </row>
    <row r="25" spans="2:15" x14ac:dyDescent="0.25">
      <c r="B25" t="s">
        <v>58</v>
      </c>
      <c r="E25" t="s">
        <v>6</v>
      </c>
      <c r="F25" s="11" t="s">
        <v>199</v>
      </c>
      <c r="G25" s="12">
        <v>2.0387096774193547</v>
      </c>
      <c r="J25" s="11" t="s">
        <v>199</v>
      </c>
      <c r="K25" s="12">
        <v>2.0387096774193547</v>
      </c>
      <c r="N25" s="11" t="s">
        <v>199</v>
      </c>
      <c r="O25" s="12">
        <v>2.0387096774193547</v>
      </c>
    </row>
    <row r="26" spans="2:15" x14ac:dyDescent="0.25">
      <c r="B26" t="s">
        <v>58</v>
      </c>
      <c r="E26" t="s">
        <v>37</v>
      </c>
      <c r="F26" s="11" t="s">
        <v>200</v>
      </c>
      <c r="G26" s="12">
        <v>3.948051948051948</v>
      </c>
      <c r="J26" s="11" t="s">
        <v>200</v>
      </c>
      <c r="K26" s="12">
        <v>3.948051948051948</v>
      </c>
      <c r="N26" s="11" t="s">
        <v>200</v>
      </c>
      <c r="O26" s="12">
        <v>3.948051948051948</v>
      </c>
    </row>
    <row r="27" spans="2:15" x14ac:dyDescent="0.25">
      <c r="B27" t="s">
        <v>58</v>
      </c>
      <c r="E27" t="s">
        <v>93</v>
      </c>
      <c r="F27" s="11" t="s">
        <v>201</v>
      </c>
      <c r="G27" s="12">
        <v>3.2077922077922079</v>
      </c>
      <c r="J27" s="11" t="s">
        <v>201</v>
      </c>
      <c r="K27" s="12">
        <v>3.2077922077922079</v>
      </c>
      <c r="N27" s="11" t="s">
        <v>201</v>
      </c>
      <c r="O27" s="12">
        <v>3.2077922077922079</v>
      </c>
    </row>
    <row r="28" spans="2:15" x14ac:dyDescent="0.25">
      <c r="B28" t="s">
        <v>59</v>
      </c>
      <c r="C28" t="s">
        <v>94</v>
      </c>
      <c r="D28" t="s">
        <v>42</v>
      </c>
      <c r="E28" t="s">
        <v>7</v>
      </c>
      <c r="F28" s="11" t="s">
        <v>202</v>
      </c>
      <c r="G28" s="12">
        <v>2.7870967741935484</v>
      </c>
      <c r="J28" s="11" t="s">
        <v>202</v>
      </c>
      <c r="K28" s="12">
        <v>2.7870967741935484</v>
      </c>
      <c r="N28" s="11" t="s">
        <v>202</v>
      </c>
      <c r="O28" s="12">
        <v>2.7870967741935484</v>
      </c>
    </row>
    <row r="29" spans="2:15" x14ac:dyDescent="0.25">
      <c r="B29" t="s">
        <v>59</v>
      </c>
      <c r="D29" t="s">
        <v>83</v>
      </c>
      <c r="E29" t="s">
        <v>8</v>
      </c>
      <c r="F29" s="11" t="s">
        <v>203</v>
      </c>
      <c r="G29" s="12">
        <v>2.7290322580645161</v>
      </c>
      <c r="J29" s="11" t="s">
        <v>203</v>
      </c>
      <c r="K29" s="12">
        <v>2.7290322580645161</v>
      </c>
      <c r="N29" s="11" t="s">
        <v>203</v>
      </c>
      <c r="O29" s="12">
        <v>2.7290322580645161</v>
      </c>
    </row>
    <row r="30" spans="2:15" x14ac:dyDescent="0.25">
      <c r="B30" t="s">
        <v>59</v>
      </c>
      <c r="D30" t="s">
        <v>77</v>
      </c>
      <c r="E30" t="s">
        <v>9</v>
      </c>
      <c r="F30" s="11" t="s">
        <v>204</v>
      </c>
      <c r="G30" s="12">
        <v>2.6838709677419357</v>
      </c>
      <c r="J30" s="11" t="s">
        <v>204</v>
      </c>
      <c r="K30" s="12">
        <v>2.6838709677419357</v>
      </c>
      <c r="N30" s="11" t="s">
        <v>204</v>
      </c>
      <c r="O30" s="12">
        <v>2.6838709677419357</v>
      </c>
    </row>
    <row r="31" spans="2:15" x14ac:dyDescent="0.25">
      <c r="B31" t="s">
        <v>59</v>
      </c>
      <c r="D31" t="s">
        <v>78</v>
      </c>
      <c r="E31" t="s">
        <v>10</v>
      </c>
      <c r="F31" s="11" t="s">
        <v>205</v>
      </c>
      <c r="G31" s="12">
        <v>2.2857142857142856</v>
      </c>
      <c r="J31" s="11" t="s">
        <v>205</v>
      </c>
      <c r="K31" s="12">
        <v>2.2857142857142856</v>
      </c>
      <c r="N31" s="11" t="s">
        <v>205</v>
      </c>
      <c r="O31" s="12">
        <v>2.2857142857142856</v>
      </c>
    </row>
    <row r="32" spans="2:15" x14ac:dyDescent="0.25">
      <c r="B32" t="s">
        <v>59</v>
      </c>
      <c r="D32" t="s">
        <v>79</v>
      </c>
      <c r="E32" t="s">
        <v>11</v>
      </c>
      <c r="F32" s="11" t="s">
        <v>206</v>
      </c>
      <c r="G32" s="12">
        <v>21.360544217687075</v>
      </c>
      <c r="J32" s="11" t="s">
        <v>206</v>
      </c>
      <c r="K32" s="12">
        <v>21.360544217687075</v>
      </c>
      <c r="N32" s="11" t="s">
        <v>206</v>
      </c>
      <c r="O32" s="12">
        <v>21.360544217687075</v>
      </c>
    </row>
    <row r="33" spans="2:15" x14ac:dyDescent="0.25">
      <c r="B33" t="s">
        <v>59</v>
      </c>
      <c r="D33" t="s">
        <v>80</v>
      </c>
      <c r="E33" t="s">
        <v>12</v>
      </c>
      <c r="F33" s="11" t="s">
        <v>207</v>
      </c>
      <c r="G33" s="12">
        <v>0.27891156462585032</v>
      </c>
      <c r="J33" s="11" t="s">
        <v>207</v>
      </c>
      <c r="K33" s="12">
        <v>0.27891156462585032</v>
      </c>
      <c r="N33" s="11" t="s">
        <v>207</v>
      </c>
      <c r="O33" s="12">
        <v>0.27891156462585032</v>
      </c>
    </row>
    <row r="34" spans="2:15" x14ac:dyDescent="0.25">
      <c r="B34" t="s">
        <v>59</v>
      </c>
      <c r="D34" t="s">
        <v>81</v>
      </c>
      <c r="E34" t="s">
        <v>13</v>
      </c>
      <c r="F34" s="11" t="s">
        <v>208</v>
      </c>
      <c r="G34" s="12">
        <v>0.3401360544217687</v>
      </c>
      <c r="J34" s="11" t="s">
        <v>208</v>
      </c>
      <c r="K34" s="12">
        <v>0.3401360544217687</v>
      </c>
      <c r="N34" s="11" t="s">
        <v>208</v>
      </c>
      <c r="O34" s="12">
        <v>0.3401360544217687</v>
      </c>
    </row>
    <row r="35" spans="2:15" x14ac:dyDescent="0.25">
      <c r="B35" t="s">
        <v>59</v>
      </c>
      <c r="D35" t="s">
        <v>82</v>
      </c>
      <c r="E35" t="s">
        <v>14</v>
      </c>
      <c r="F35" s="11" t="s">
        <v>209</v>
      </c>
      <c r="G35" s="12">
        <v>0.38095238095238093</v>
      </c>
      <c r="J35" s="11" t="s">
        <v>209</v>
      </c>
      <c r="K35" s="12">
        <v>0.38095238095238093</v>
      </c>
      <c r="N35" s="11" t="s">
        <v>209</v>
      </c>
      <c r="O35" s="12">
        <v>0.38095238095238093</v>
      </c>
    </row>
    <row r="36" spans="2:15" x14ac:dyDescent="0.25">
      <c r="B36" t="s">
        <v>59</v>
      </c>
      <c r="D36" t="s">
        <v>43</v>
      </c>
      <c r="E36" t="s">
        <v>15</v>
      </c>
      <c r="F36" s="11" t="s">
        <v>210</v>
      </c>
      <c r="G36" s="12">
        <v>0.48026315789473684</v>
      </c>
      <c r="J36" s="11" t="s">
        <v>210</v>
      </c>
      <c r="K36" s="12">
        <v>0.48026315789473684</v>
      </c>
      <c r="N36" s="11" t="s">
        <v>210</v>
      </c>
      <c r="O36" s="12">
        <v>0.48026315789473684</v>
      </c>
    </row>
    <row r="37" spans="2:15" x14ac:dyDescent="0.25">
      <c r="B37" t="s">
        <v>59</v>
      </c>
      <c r="E37" t="s">
        <v>16</v>
      </c>
      <c r="F37" s="11" t="s">
        <v>211</v>
      </c>
      <c r="G37" s="12">
        <v>1.2455033557046982</v>
      </c>
      <c r="J37" s="11" t="s">
        <v>211</v>
      </c>
      <c r="K37" s="12">
        <v>1.2455033557046982</v>
      </c>
      <c r="N37" s="11" t="s">
        <v>211</v>
      </c>
      <c r="O37" s="12">
        <v>1.2455033557046982</v>
      </c>
    </row>
    <row r="38" spans="2:15" x14ac:dyDescent="0.25">
      <c r="B38" t="s">
        <v>58</v>
      </c>
      <c r="C38" t="s">
        <v>84</v>
      </c>
      <c r="D38" t="s">
        <v>44</v>
      </c>
      <c r="E38" t="s">
        <v>17</v>
      </c>
      <c r="F38" s="11" t="s">
        <v>212</v>
      </c>
      <c r="G38" s="12">
        <v>72.724409448818903</v>
      </c>
      <c r="J38" s="11" t="s">
        <v>212</v>
      </c>
      <c r="K38" s="12">
        <v>72.724409448818903</v>
      </c>
      <c r="N38" s="11" t="s">
        <v>212</v>
      </c>
      <c r="O38" s="12">
        <v>72.724409448818903</v>
      </c>
    </row>
    <row r="39" spans="2:15" x14ac:dyDescent="0.25">
      <c r="B39" t="s">
        <v>63</v>
      </c>
      <c r="E39" t="s">
        <v>97</v>
      </c>
      <c r="F39" s="11" t="s">
        <v>213</v>
      </c>
      <c r="G39" s="12">
        <v>171.34625850340137</v>
      </c>
      <c r="J39" s="11" t="s">
        <v>213</v>
      </c>
      <c r="K39" s="12">
        <v>171.34625850340137</v>
      </c>
      <c r="N39" s="11" t="s">
        <v>213</v>
      </c>
      <c r="O39" s="12">
        <v>171.34625850340137</v>
      </c>
    </row>
    <row r="40" spans="2:15" x14ac:dyDescent="0.25">
      <c r="B40" t="s">
        <v>63</v>
      </c>
      <c r="E40" t="s">
        <v>98</v>
      </c>
      <c r="F40" s="11" t="s">
        <v>214</v>
      </c>
      <c r="G40" s="12">
        <v>0.69480519480519476</v>
      </c>
      <c r="J40" s="11" t="s">
        <v>214</v>
      </c>
      <c r="K40" s="12">
        <v>0.69480519480519476</v>
      </c>
      <c r="N40" s="11" t="s">
        <v>214</v>
      </c>
      <c r="O40" s="12">
        <v>0.69480519480519476</v>
      </c>
    </row>
    <row r="41" spans="2:15" x14ac:dyDescent="0.25">
      <c r="B41" t="s">
        <v>63</v>
      </c>
      <c r="E41" t="s">
        <v>99</v>
      </c>
      <c r="F41" s="11" t="s">
        <v>215</v>
      </c>
      <c r="G41" s="12">
        <v>0.29220779220779219</v>
      </c>
      <c r="J41" s="11" t="s">
        <v>215</v>
      </c>
      <c r="K41" s="12">
        <v>0.29220779220779219</v>
      </c>
      <c r="N41" s="11" t="s">
        <v>215</v>
      </c>
      <c r="O41" s="12">
        <v>0.29220779220779219</v>
      </c>
    </row>
    <row r="42" spans="2:15" x14ac:dyDescent="0.25">
      <c r="B42" t="s">
        <v>63</v>
      </c>
      <c r="D42" t="s">
        <v>60</v>
      </c>
      <c r="E42" t="s">
        <v>18</v>
      </c>
      <c r="F42" s="11" t="s">
        <v>216</v>
      </c>
      <c r="G42" s="12">
        <v>1.2987012987012988E-2</v>
      </c>
      <c r="J42" s="11" t="s">
        <v>216</v>
      </c>
      <c r="K42" s="12">
        <v>1.2987012987012988E-2</v>
      </c>
      <c r="N42" s="11" t="s">
        <v>216</v>
      </c>
      <c r="O42" s="12">
        <v>1.2987012987012988E-2</v>
      </c>
    </row>
    <row r="43" spans="2:15" x14ac:dyDescent="0.25">
      <c r="B43" t="s">
        <v>58</v>
      </c>
      <c r="D43" t="s">
        <v>61</v>
      </c>
      <c r="E43" t="s">
        <v>19</v>
      </c>
      <c r="F43" s="11" t="s">
        <v>217</v>
      </c>
      <c r="G43" s="12">
        <v>0.19607843137254902</v>
      </c>
      <c r="J43" s="11" t="s">
        <v>217</v>
      </c>
      <c r="K43" s="12">
        <v>0.19607843137254902</v>
      </c>
      <c r="N43" s="11" t="s">
        <v>217</v>
      </c>
      <c r="O43" s="12">
        <v>0.19607843137254902</v>
      </c>
    </row>
    <row r="44" spans="2:15" x14ac:dyDescent="0.25">
      <c r="B44" t="s">
        <v>58</v>
      </c>
      <c r="D44" t="s">
        <v>45</v>
      </c>
      <c r="E44" t="s">
        <v>20</v>
      </c>
      <c r="F44" s="11" t="s">
        <v>218</v>
      </c>
      <c r="G44" s="12">
        <v>0.49659863945578231</v>
      </c>
      <c r="J44" s="11" t="s">
        <v>218</v>
      </c>
      <c r="K44" s="12">
        <v>0.49659863945578231</v>
      </c>
      <c r="N44" s="11" t="s">
        <v>218</v>
      </c>
      <c r="O44" s="12">
        <v>0.49659863945578231</v>
      </c>
    </row>
    <row r="45" spans="2:15" x14ac:dyDescent="0.25">
      <c r="B45" t="s">
        <v>58</v>
      </c>
      <c r="D45" t="s">
        <v>46</v>
      </c>
      <c r="E45" t="s">
        <v>21</v>
      </c>
      <c r="F45" s="11" t="s">
        <v>219</v>
      </c>
      <c r="G45" s="12">
        <v>0.19047619047619047</v>
      </c>
      <c r="J45" s="11" t="s">
        <v>219</v>
      </c>
      <c r="K45" s="12">
        <v>0.19047619047619047</v>
      </c>
      <c r="N45" s="11" t="s">
        <v>219</v>
      </c>
      <c r="O45" s="12">
        <v>0.19047619047619047</v>
      </c>
    </row>
    <row r="46" spans="2:15" x14ac:dyDescent="0.25">
      <c r="B46" t="s">
        <v>63</v>
      </c>
      <c r="E46" t="s">
        <v>102</v>
      </c>
      <c r="F46" s="11" t="s">
        <v>220</v>
      </c>
      <c r="G46" s="12">
        <v>0.1360544217687075</v>
      </c>
      <c r="J46" s="11" t="s">
        <v>220</v>
      </c>
      <c r="K46" s="12">
        <v>0.1360544217687075</v>
      </c>
      <c r="N46" s="11" t="s">
        <v>220</v>
      </c>
      <c r="O46" s="12">
        <v>0.1360544217687075</v>
      </c>
    </row>
    <row r="47" spans="2:15" x14ac:dyDescent="0.25">
      <c r="B47" t="s">
        <v>63</v>
      </c>
      <c r="E47" t="s">
        <v>104</v>
      </c>
      <c r="F47" s="11" t="s">
        <v>221</v>
      </c>
      <c r="G47" s="12">
        <v>0.17687074829931973</v>
      </c>
      <c r="J47" s="11" t="s">
        <v>221</v>
      </c>
      <c r="K47" s="12">
        <v>0.17687074829931973</v>
      </c>
      <c r="N47" s="11" t="s">
        <v>221</v>
      </c>
      <c r="O47" s="12">
        <v>0.17687074829931973</v>
      </c>
    </row>
    <row r="48" spans="2:15" x14ac:dyDescent="0.25">
      <c r="B48" t="s">
        <v>63</v>
      </c>
      <c r="E48" t="s">
        <v>103</v>
      </c>
      <c r="F48" s="11" t="s">
        <v>222</v>
      </c>
      <c r="G48" s="12">
        <v>15.48233082706767</v>
      </c>
      <c r="J48" s="11" t="s">
        <v>222</v>
      </c>
      <c r="K48" s="12">
        <v>15.48233082706767</v>
      </c>
      <c r="N48" s="11" t="s">
        <v>222</v>
      </c>
      <c r="O48" s="12">
        <v>15.48233082706767</v>
      </c>
    </row>
    <row r="49" spans="2:15" x14ac:dyDescent="0.25">
      <c r="B49" t="s">
        <v>63</v>
      </c>
      <c r="D49" t="s">
        <v>47</v>
      </c>
      <c r="E49" t="s">
        <v>23</v>
      </c>
      <c r="F49" s="11" t="s">
        <v>223</v>
      </c>
      <c r="G49" s="12">
        <v>32.120408163265303</v>
      </c>
      <c r="J49" s="11" t="s">
        <v>223</v>
      </c>
      <c r="K49" s="12">
        <v>32.120408163265303</v>
      </c>
      <c r="N49" s="11" t="s">
        <v>223</v>
      </c>
      <c r="O49" s="12">
        <v>32.120408163265303</v>
      </c>
    </row>
    <row r="50" spans="2:15" x14ac:dyDescent="0.25">
      <c r="B50" t="s">
        <v>63</v>
      </c>
      <c r="E50" t="s">
        <v>109</v>
      </c>
      <c r="F50" s="11" t="s">
        <v>224</v>
      </c>
      <c r="G50" s="12">
        <v>0.55629139072847678</v>
      </c>
      <c r="J50" s="11" t="s">
        <v>224</v>
      </c>
      <c r="K50" s="12">
        <v>0.55629139072847678</v>
      </c>
      <c r="N50" s="11" t="s">
        <v>224</v>
      </c>
      <c r="O50" s="12">
        <v>0.55629139072847678</v>
      </c>
    </row>
    <row r="51" spans="2:15" x14ac:dyDescent="0.25">
      <c r="B51" t="s">
        <v>63</v>
      </c>
      <c r="E51" t="s">
        <v>110</v>
      </c>
      <c r="F51" s="11" t="s">
        <v>225</v>
      </c>
      <c r="G51" s="12">
        <v>671.57894736842104</v>
      </c>
      <c r="J51" s="11" t="s">
        <v>225</v>
      </c>
      <c r="K51" s="12">
        <v>671.57894736842104</v>
      </c>
      <c r="N51" s="11" t="s">
        <v>225</v>
      </c>
      <c r="O51" s="12">
        <v>671.57894736842104</v>
      </c>
    </row>
    <row r="52" spans="2:15" x14ac:dyDescent="0.25">
      <c r="B52" t="s">
        <v>63</v>
      </c>
      <c r="E52" t="s">
        <v>111</v>
      </c>
      <c r="F52" s="11" t="s">
        <v>226</v>
      </c>
      <c r="G52" s="12">
        <v>0.25</v>
      </c>
      <c r="J52" s="11" t="s">
        <v>226</v>
      </c>
      <c r="K52" s="12">
        <v>0.25</v>
      </c>
      <c r="N52" s="11" t="s">
        <v>226</v>
      </c>
      <c r="O52" s="12">
        <v>0.25</v>
      </c>
    </row>
    <row r="53" spans="2:15" x14ac:dyDescent="0.25">
      <c r="B53" t="s">
        <v>63</v>
      </c>
      <c r="E53" t="s">
        <v>112</v>
      </c>
    </row>
    <row r="54" spans="2:15" x14ac:dyDescent="0.25">
      <c r="B54" t="s">
        <v>58</v>
      </c>
      <c r="C54" t="s">
        <v>85</v>
      </c>
      <c r="D54" t="s">
        <v>48</v>
      </c>
      <c r="E54" t="s">
        <v>25</v>
      </c>
    </row>
    <row r="55" spans="2:15" x14ac:dyDescent="0.25">
      <c r="B55" t="s">
        <v>58</v>
      </c>
      <c r="D55" t="s">
        <v>49</v>
      </c>
      <c r="E55" t="s">
        <v>26</v>
      </c>
    </row>
    <row r="56" spans="2:15" x14ac:dyDescent="0.25">
      <c r="B56" t="s">
        <v>63</v>
      </c>
      <c r="D56" t="s">
        <v>50</v>
      </c>
      <c r="E56" t="s">
        <v>27</v>
      </c>
    </row>
    <row r="57" spans="2:15" x14ac:dyDescent="0.25">
      <c r="B57" t="s">
        <v>58</v>
      </c>
      <c r="C57" t="s">
        <v>86</v>
      </c>
      <c r="D57" t="s">
        <v>51</v>
      </c>
      <c r="E57" t="s">
        <v>28</v>
      </c>
    </row>
    <row r="58" spans="2:15" x14ac:dyDescent="0.25">
      <c r="B58" t="s">
        <v>63</v>
      </c>
      <c r="D58" t="s">
        <v>52</v>
      </c>
      <c r="E58" t="s">
        <v>29</v>
      </c>
    </row>
    <row r="59" spans="2:15" x14ac:dyDescent="0.25">
      <c r="B59" t="s">
        <v>63</v>
      </c>
      <c r="C59" t="s">
        <v>53</v>
      </c>
      <c r="E59" t="s">
        <v>113</v>
      </c>
    </row>
    <row r="60" spans="2:15" x14ac:dyDescent="0.25">
      <c r="B60" t="s">
        <v>63</v>
      </c>
      <c r="E60" t="s">
        <v>114</v>
      </c>
    </row>
    <row r="61" spans="2:15" x14ac:dyDescent="0.25">
      <c r="B61" t="s">
        <v>63</v>
      </c>
      <c r="E61" t="s">
        <v>115</v>
      </c>
    </row>
    <row r="62" spans="2:15" x14ac:dyDescent="0.25">
      <c r="B62" t="s">
        <v>63</v>
      </c>
      <c r="C62" t="s">
        <v>54</v>
      </c>
      <c r="E62" t="s">
        <v>116</v>
      </c>
    </row>
    <row r="63" spans="2:15" x14ac:dyDescent="0.25">
      <c r="B63" t="s">
        <v>63</v>
      </c>
      <c r="E63" t="s">
        <v>117</v>
      </c>
    </row>
    <row r="64" spans="2:15" x14ac:dyDescent="0.25">
      <c r="B64" t="s">
        <v>63</v>
      </c>
      <c r="E64" t="s">
        <v>118</v>
      </c>
    </row>
    <row r="65" spans="2:5" x14ac:dyDescent="0.25">
      <c r="B65" t="s">
        <v>63</v>
      </c>
      <c r="E65" t="s">
        <v>119</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4:G65"/>
  <sheetViews>
    <sheetView workbookViewId="0"/>
  </sheetViews>
  <sheetFormatPr baseColWidth="10" defaultRowHeight="15" x14ac:dyDescent="0.25"/>
  <cols>
    <col min="2" max="3" width="23.7109375" bestFit="1" customWidth="1"/>
    <col min="4" max="4" width="15.5703125" bestFit="1" customWidth="1"/>
    <col min="6" max="6" width="27.7109375" customWidth="1"/>
    <col min="7" max="8" width="12" customWidth="1"/>
    <col min="9" max="9" width="7.7109375" customWidth="1"/>
    <col min="10" max="10" width="12" customWidth="1"/>
    <col min="11" max="12" width="15.5703125" customWidth="1"/>
    <col min="13" max="13" width="17.28515625" bestFit="1" customWidth="1"/>
    <col min="14" max="14" width="19.85546875" bestFit="1" customWidth="1"/>
    <col min="15" max="15" width="24.85546875" bestFit="1" customWidth="1"/>
    <col min="16" max="16" width="17.28515625" bestFit="1" customWidth="1"/>
    <col min="17" max="17" width="19.85546875" bestFit="1" customWidth="1"/>
    <col min="18" max="18" width="24.85546875" bestFit="1" customWidth="1"/>
    <col min="19" max="19" width="22" bestFit="1" customWidth="1"/>
    <col min="20" max="20" width="17.28515625" bestFit="1" customWidth="1"/>
    <col min="21" max="21" width="19.85546875" bestFit="1" customWidth="1"/>
    <col min="22" max="22" width="24.85546875" bestFit="1" customWidth="1"/>
    <col min="23" max="24" width="17.28515625" bestFit="1" customWidth="1"/>
    <col min="25" max="31" width="18.28515625" bestFit="1" customWidth="1"/>
    <col min="32" max="32" width="19" bestFit="1" customWidth="1"/>
    <col min="33" max="34" width="18.28515625" bestFit="1" customWidth="1"/>
    <col min="35" max="35" width="22.5703125" bestFit="1" customWidth="1"/>
    <col min="36" max="36" width="26" bestFit="1" customWidth="1"/>
    <col min="37" max="37" width="25.140625" bestFit="1" customWidth="1"/>
    <col min="38" max="41" width="18.28515625" bestFit="1" customWidth="1"/>
    <col min="42" max="42" width="28.140625" bestFit="1" customWidth="1"/>
    <col min="43" max="43" width="25" bestFit="1" customWidth="1"/>
    <col min="44" max="44" width="26.140625" bestFit="1" customWidth="1"/>
    <col min="45" max="45" width="27.85546875" bestFit="1" customWidth="1"/>
    <col min="46" max="46" width="18.28515625" bestFit="1" customWidth="1"/>
    <col min="47" max="47" width="26.5703125" bestFit="1" customWidth="1"/>
    <col min="48" max="48" width="22.85546875" bestFit="1" customWidth="1"/>
    <col min="49" max="49" width="27" bestFit="1" customWidth="1"/>
    <col min="50" max="50" width="26.7109375" bestFit="1" customWidth="1"/>
    <col min="51" max="55" width="18.28515625" bestFit="1" customWidth="1"/>
    <col min="56" max="56" width="23.42578125" bestFit="1" customWidth="1"/>
    <col min="57" max="57" width="27.42578125" bestFit="1" customWidth="1"/>
    <col min="58" max="58" width="37.28515625" bestFit="1" customWidth="1"/>
    <col min="59" max="59" width="22.7109375" bestFit="1" customWidth="1"/>
    <col min="60" max="60" width="23.42578125" bestFit="1" customWidth="1"/>
    <col min="61" max="61" width="27.28515625" bestFit="1" customWidth="1"/>
    <col min="62" max="62" width="27.140625" bestFit="1" customWidth="1"/>
  </cols>
  <sheetData>
    <row r="4" spans="2:7" x14ac:dyDescent="0.25">
      <c r="F4" s="7" t="s">
        <v>57</v>
      </c>
    </row>
    <row r="5" spans="2:7" x14ac:dyDescent="0.25">
      <c r="F5" s="11" t="s">
        <v>179</v>
      </c>
      <c r="G5" s="12">
        <v>0.72077922077922074</v>
      </c>
    </row>
    <row r="6" spans="2:7" x14ac:dyDescent="0.25">
      <c r="B6" t="s">
        <v>55</v>
      </c>
      <c r="E6" t="s">
        <v>55</v>
      </c>
      <c r="F6" s="11" t="s">
        <v>180</v>
      </c>
      <c r="G6" s="12">
        <v>1.8129032258064517</v>
      </c>
    </row>
    <row r="7" spans="2:7" x14ac:dyDescent="0.25">
      <c r="B7" t="s">
        <v>58</v>
      </c>
      <c r="C7" t="s">
        <v>76</v>
      </c>
      <c r="D7" t="s">
        <v>30</v>
      </c>
      <c r="E7" t="s">
        <v>0</v>
      </c>
      <c r="F7" s="11" t="s">
        <v>181</v>
      </c>
      <c r="G7" s="12">
        <v>2.5499999999999998</v>
      </c>
    </row>
    <row r="8" spans="2:7" x14ac:dyDescent="0.25">
      <c r="B8" t="s">
        <v>58</v>
      </c>
      <c r="E8" t="s">
        <v>31</v>
      </c>
      <c r="F8" s="11" t="s">
        <v>182</v>
      </c>
      <c r="G8" s="12">
        <v>0.26103896103896107</v>
      </c>
    </row>
    <row r="9" spans="2:7" x14ac:dyDescent="0.25">
      <c r="B9" t="s">
        <v>58</v>
      </c>
      <c r="E9" t="s">
        <v>87</v>
      </c>
      <c r="F9" s="11" t="s">
        <v>183</v>
      </c>
      <c r="G9" s="12">
        <v>0.77741935483870972</v>
      </c>
    </row>
    <row r="10" spans="2:7" x14ac:dyDescent="0.25">
      <c r="B10" t="s">
        <v>58</v>
      </c>
      <c r="D10" t="s">
        <v>38</v>
      </c>
      <c r="E10" t="s">
        <v>1</v>
      </c>
      <c r="F10" s="11" t="s">
        <v>184</v>
      </c>
      <c r="G10" s="12">
        <v>0.85612903225806447</v>
      </c>
    </row>
    <row r="11" spans="2:7" x14ac:dyDescent="0.25">
      <c r="B11" t="s">
        <v>58</v>
      </c>
      <c r="E11" t="s">
        <v>32</v>
      </c>
      <c r="F11" s="11" t="s">
        <v>185</v>
      </c>
      <c r="G11" s="12">
        <v>0.86423841059602646</v>
      </c>
    </row>
    <row r="12" spans="2:7" x14ac:dyDescent="0.25">
      <c r="B12" t="s">
        <v>58</v>
      </c>
      <c r="E12" t="s">
        <v>88</v>
      </c>
      <c r="F12" s="11" t="s">
        <v>186</v>
      </c>
      <c r="G12" s="12">
        <v>1.8552631578947369</v>
      </c>
    </row>
    <row r="13" spans="2:7" x14ac:dyDescent="0.25">
      <c r="B13" t="s">
        <v>58</v>
      </c>
      <c r="D13" t="s">
        <v>39</v>
      </c>
      <c r="E13" t="s">
        <v>2</v>
      </c>
      <c r="F13" s="11" t="s">
        <v>187</v>
      </c>
      <c r="G13" s="12">
        <v>3.7532258064516131</v>
      </c>
    </row>
    <row r="14" spans="2:7" x14ac:dyDescent="0.25">
      <c r="B14" t="s">
        <v>58</v>
      </c>
      <c r="E14" t="s">
        <v>33</v>
      </c>
      <c r="F14" s="11" t="s">
        <v>188</v>
      </c>
      <c r="G14" s="12">
        <v>0.47712418300653597</v>
      </c>
    </row>
    <row r="15" spans="2:7" x14ac:dyDescent="0.25">
      <c r="B15" t="s">
        <v>58</v>
      </c>
      <c r="E15" t="s">
        <v>89</v>
      </c>
      <c r="F15" s="11" t="s">
        <v>189</v>
      </c>
      <c r="G15" s="12">
        <v>1.1071428571428572</v>
      </c>
    </row>
    <row r="16" spans="2:7" x14ac:dyDescent="0.25">
      <c r="B16" t="s">
        <v>58</v>
      </c>
      <c r="D16" t="s">
        <v>40</v>
      </c>
      <c r="E16" t="s">
        <v>3</v>
      </c>
      <c r="F16" s="11" t="s">
        <v>190</v>
      </c>
      <c r="G16" s="12">
        <v>1.4161290322580644</v>
      </c>
    </row>
    <row r="17" spans="2:7" x14ac:dyDescent="0.25">
      <c r="B17" t="s">
        <v>58</v>
      </c>
      <c r="E17" t="s">
        <v>34</v>
      </c>
      <c r="F17" s="11" t="s">
        <v>191</v>
      </c>
      <c r="G17" s="12">
        <v>1.0437908496732025</v>
      </c>
    </row>
    <row r="18" spans="2:7" x14ac:dyDescent="0.25">
      <c r="B18" t="s">
        <v>58</v>
      </c>
      <c r="E18" t="s">
        <v>90</v>
      </c>
      <c r="F18" s="11" t="s">
        <v>192</v>
      </c>
      <c r="G18" s="12">
        <v>2.725806451612903</v>
      </c>
    </row>
    <row r="19" spans="2:7" x14ac:dyDescent="0.25">
      <c r="B19" t="s">
        <v>58</v>
      </c>
      <c r="D19" t="s">
        <v>65</v>
      </c>
      <c r="E19" t="s">
        <v>4</v>
      </c>
      <c r="F19" s="11" t="s">
        <v>193</v>
      </c>
      <c r="G19" s="12">
        <v>3.7609677419354841</v>
      </c>
    </row>
    <row r="20" spans="2:7" x14ac:dyDescent="0.25">
      <c r="B20" t="s">
        <v>58</v>
      </c>
      <c r="E20" t="s">
        <v>35</v>
      </c>
      <c r="F20" s="11" t="s">
        <v>194</v>
      </c>
      <c r="G20" s="12">
        <v>0.13766666666666666</v>
      </c>
    </row>
    <row r="21" spans="2:7" x14ac:dyDescent="0.25">
      <c r="B21" t="s">
        <v>58</v>
      </c>
      <c r="E21" t="s">
        <v>91</v>
      </c>
      <c r="F21" s="11" t="s">
        <v>195</v>
      </c>
      <c r="G21" s="12">
        <v>0.26470588235294118</v>
      </c>
    </row>
    <row r="22" spans="2:7" x14ac:dyDescent="0.25">
      <c r="B22" t="s">
        <v>58</v>
      </c>
      <c r="D22" t="s">
        <v>41</v>
      </c>
      <c r="E22" t="s">
        <v>5</v>
      </c>
      <c r="F22" s="11" t="s">
        <v>196</v>
      </c>
      <c r="G22" s="12">
        <v>0.25096774193548388</v>
      </c>
    </row>
    <row r="23" spans="2:7" x14ac:dyDescent="0.25">
      <c r="B23" t="s">
        <v>58</v>
      </c>
      <c r="E23" t="s">
        <v>36</v>
      </c>
      <c r="F23" s="11" t="s">
        <v>197</v>
      </c>
      <c r="G23" s="12">
        <v>2.6666666666666665</v>
      </c>
    </row>
    <row r="24" spans="2:7" x14ac:dyDescent="0.25">
      <c r="B24" t="s">
        <v>58</v>
      </c>
      <c r="E24" t="s">
        <v>92</v>
      </c>
      <c r="F24" s="11" t="s">
        <v>198</v>
      </c>
      <c r="G24" s="12">
        <v>3.4903225806451612</v>
      </c>
    </row>
    <row r="25" spans="2:7" x14ac:dyDescent="0.25">
      <c r="B25" t="s">
        <v>58</v>
      </c>
      <c r="E25" t="s">
        <v>6</v>
      </c>
      <c r="F25" s="11" t="s">
        <v>199</v>
      </c>
      <c r="G25" s="12">
        <v>2.0387096774193547</v>
      </c>
    </row>
    <row r="26" spans="2:7" x14ac:dyDescent="0.25">
      <c r="B26" t="s">
        <v>58</v>
      </c>
      <c r="E26" t="s">
        <v>37</v>
      </c>
      <c r="F26" s="11" t="s">
        <v>200</v>
      </c>
      <c r="G26" s="12">
        <v>3.948051948051948</v>
      </c>
    </row>
    <row r="27" spans="2:7" x14ac:dyDescent="0.25">
      <c r="B27" t="s">
        <v>58</v>
      </c>
      <c r="E27" t="s">
        <v>93</v>
      </c>
      <c r="F27" s="11" t="s">
        <v>201</v>
      </c>
      <c r="G27" s="12">
        <v>3.2077922077922079</v>
      </c>
    </row>
    <row r="28" spans="2:7" x14ac:dyDescent="0.25">
      <c r="B28" t="s">
        <v>59</v>
      </c>
      <c r="C28" t="s">
        <v>94</v>
      </c>
      <c r="D28" t="s">
        <v>42</v>
      </c>
      <c r="E28" t="s">
        <v>7</v>
      </c>
      <c r="F28" s="11" t="s">
        <v>202</v>
      </c>
      <c r="G28" s="12">
        <v>2.7870967741935484</v>
      </c>
    </row>
    <row r="29" spans="2:7" x14ac:dyDescent="0.25">
      <c r="B29" t="s">
        <v>59</v>
      </c>
      <c r="D29" t="s">
        <v>83</v>
      </c>
      <c r="E29" t="s">
        <v>8</v>
      </c>
      <c r="F29" s="11" t="s">
        <v>203</v>
      </c>
      <c r="G29" s="12">
        <v>2.7290322580645161</v>
      </c>
    </row>
    <row r="30" spans="2:7" x14ac:dyDescent="0.25">
      <c r="B30" t="s">
        <v>59</v>
      </c>
      <c r="D30" t="s">
        <v>77</v>
      </c>
      <c r="E30" t="s">
        <v>9</v>
      </c>
      <c r="F30" s="11" t="s">
        <v>204</v>
      </c>
      <c r="G30" s="12">
        <v>2.6838709677419357</v>
      </c>
    </row>
    <row r="31" spans="2:7" x14ac:dyDescent="0.25">
      <c r="B31" t="s">
        <v>59</v>
      </c>
      <c r="D31" t="s">
        <v>78</v>
      </c>
      <c r="E31" t="s">
        <v>10</v>
      </c>
      <c r="F31" s="11" t="s">
        <v>205</v>
      </c>
      <c r="G31" s="12">
        <v>2.2857142857142856</v>
      </c>
    </row>
    <row r="32" spans="2:7" x14ac:dyDescent="0.25">
      <c r="B32" t="s">
        <v>59</v>
      </c>
      <c r="D32" t="s">
        <v>79</v>
      </c>
      <c r="E32" t="s">
        <v>11</v>
      </c>
      <c r="F32" s="11" t="s">
        <v>206</v>
      </c>
      <c r="G32" s="12">
        <v>21.360544217687075</v>
      </c>
    </row>
    <row r="33" spans="2:7" x14ac:dyDescent="0.25">
      <c r="B33" t="s">
        <v>59</v>
      </c>
      <c r="D33" t="s">
        <v>80</v>
      </c>
      <c r="E33" t="s">
        <v>12</v>
      </c>
      <c r="F33" s="11" t="s">
        <v>207</v>
      </c>
      <c r="G33" s="12">
        <v>0.27891156462585032</v>
      </c>
    </row>
    <row r="34" spans="2:7" x14ac:dyDescent="0.25">
      <c r="B34" t="s">
        <v>59</v>
      </c>
      <c r="D34" t="s">
        <v>81</v>
      </c>
      <c r="E34" t="s">
        <v>13</v>
      </c>
      <c r="F34" s="11" t="s">
        <v>208</v>
      </c>
      <c r="G34" s="12">
        <v>0.3401360544217687</v>
      </c>
    </row>
    <row r="35" spans="2:7" x14ac:dyDescent="0.25">
      <c r="B35" t="s">
        <v>59</v>
      </c>
      <c r="D35" t="s">
        <v>82</v>
      </c>
      <c r="E35" t="s">
        <v>14</v>
      </c>
      <c r="F35" s="11" t="s">
        <v>209</v>
      </c>
      <c r="G35" s="12">
        <v>0.38095238095238093</v>
      </c>
    </row>
    <row r="36" spans="2:7" x14ac:dyDescent="0.25">
      <c r="B36" t="s">
        <v>59</v>
      </c>
      <c r="D36" t="s">
        <v>43</v>
      </c>
      <c r="E36" t="s">
        <v>15</v>
      </c>
      <c r="F36" s="11" t="s">
        <v>210</v>
      </c>
      <c r="G36" s="12">
        <v>0.48026315789473684</v>
      </c>
    </row>
    <row r="37" spans="2:7" x14ac:dyDescent="0.25">
      <c r="B37" t="s">
        <v>59</v>
      </c>
      <c r="E37" t="s">
        <v>16</v>
      </c>
      <c r="F37" s="11" t="s">
        <v>211</v>
      </c>
      <c r="G37" s="12">
        <v>1.2455033557046982</v>
      </c>
    </row>
    <row r="38" spans="2:7" x14ac:dyDescent="0.25">
      <c r="B38" t="s">
        <v>58</v>
      </c>
      <c r="C38" t="s">
        <v>84</v>
      </c>
      <c r="D38" t="s">
        <v>44</v>
      </c>
      <c r="E38" t="s">
        <v>17</v>
      </c>
      <c r="F38" s="11" t="s">
        <v>212</v>
      </c>
      <c r="G38" s="12">
        <v>72.724409448818903</v>
      </c>
    </row>
    <row r="39" spans="2:7" x14ac:dyDescent="0.25">
      <c r="B39" t="s">
        <v>63</v>
      </c>
      <c r="E39" t="s">
        <v>97</v>
      </c>
      <c r="F39" s="11" t="s">
        <v>213</v>
      </c>
      <c r="G39" s="12">
        <v>171.34625850340137</v>
      </c>
    </row>
    <row r="40" spans="2:7" x14ac:dyDescent="0.25">
      <c r="B40" t="s">
        <v>63</v>
      </c>
      <c r="E40" t="s">
        <v>98</v>
      </c>
      <c r="F40" s="11" t="s">
        <v>214</v>
      </c>
      <c r="G40" s="12">
        <v>0.69480519480519476</v>
      </c>
    </row>
    <row r="41" spans="2:7" x14ac:dyDescent="0.25">
      <c r="B41" t="s">
        <v>63</v>
      </c>
      <c r="E41" t="s">
        <v>99</v>
      </c>
      <c r="F41" s="11" t="s">
        <v>215</v>
      </c>
      <c r="G41" s="12">
        <v>0.29220779220779219</v>
      </c>
    </row>
    <row r="42" spans="2:7" x14ac:dyDescent="0.25">
      <c r="B42" t="s">
        <v>63</v>
      </c>
      <c r="D42" t="s">
        <v>60</v>
      </c>
      <c r="E42" t="s">
        <v>18</v>
      </c>
      <c r="F42" s="11" t="s">
        <v>216</v>
      </c>
      <c r="G42" s="12">
        <v>1.2987012987012988E-2</v>
      </c>
    </row>
    <row r="43" spans="2:7" x14ac:dyDescent="0.25">
      <c r="B43" t="s">
        <v>58</v>
      </c>
      <c r="D43" t="s">
        <v>61</v>
      </c>
      <c r="E43" t="s">
        <v>19</v>
      </c>
      <c r="F43" s="11" t="s">
        <v>217</v>
      </c>
      <c r="G43" s="12">
        <v>0.19607843137254902</v>
      </c>
    </row>
    <row r="44" spans="2:7" x14ac:dyDescent="0.25">
      <c r="B44" t="s">
        <v>58</v>
      </c>
      <c r="D44" t="s">
        <v>45</v>
      </c>
      <c r="E44" t="s">
        <v>20</v>
      </c>
      <c r="F44" s="11" t="s">
        <v>218</v>
      </c>
      <c r="G44" s="12">
        <v>0.49659863945578231</v>
      </c>
    </row>
    <row r="45" spans="2:7" x14ac:dyDescent="0.25">
      <c r="B45" t="s">
        <v>58</v>
      </c>
      <c r="D45" t="s">
        <v>46</v>
      </c>
      <c r="E45" t="s">
        <v>21</v>
      </c>
      <c r="F45" s="11" t="s">
        <v>219</v>
      </c>
      <c r="G45" s="12">
        <v>0.19047619047619047</v>
      </c>
    </row>
    <row r="46" spans="2:7" x14ac:dyDescent="0.25">
      <c r="B46" t="s">
        <v>63</v>
      </c>
      <c r="E46" t="s">
        <v>102</v>
      </c>
      <c r="F46" s="11" t="s">
        <v>220</v>
      </c>
      <c r="G46" s="12">
        <v>0.1360544217687075</v>
      </c>
    </row>
    <row r="47" spans="2:7" x14ac:dyDescent="0.25">
      <c r="B47" t="s">
        <v>63</v>
      </c>
      <c r="E47" t="s">
        <v>104</v>
      </c>
      <c r="F47" s="11" t="s">
        <v>221</v>
      </c>
      <c r="G47" s="12">
        <v>0.17687074829931973</v>
      </c>
    </row>
    <row r="48" spans="2:7" x14ac:dyDescent="0.25">
      <c r="B48" t="s">
        <v>63</v>
      </c>
      <c r="E48" t="s">
        <v>103</v>
      </c>
      <c r="F48" s="11" t="s">
        <v>222</v>
      </c>
      <c r="G48" s="12">
        <v>15.48233082706767</v>
      </c>
    </row>
    <row r="49" spans="2:7" x14ac:dyDescent="0.25">
      <c r="B49" t="s">
        <v>63</v>
      </c>
      <c r="D49" t="s">
        <v>47</v>
      </c>
      <c r="E49" t="s">
        <v>23</v>
      </c>
      <c r="F49" s="11" t="s">
        <v>223</v>
      </c>
      <c r="G49" s="12">
        <v>32.120408163265303</v>
      </c>
    </row>
    <row r="50" spans="2:7" x14ac:dyDescent="0.25">
      <c r="B50" t="s">
        <v>63</v>
      </c>
      <c r="E50" t="s">
        <v>109</v>
      </c>
      <c r="F50" s="11" t="s">
        <v>224</v>
      </c>
      <c r="G50" s="12">
        <v>0.55629139072847678</v>
      </c>
    </row>
    <row r="51" spans="2:7" x14ac:dyDescent="0.25">
      <c r="B51" t="s">
        <v>63</v>
      </c>
      <c r="E51" t="s">
        <v>110</v>
      </c>
      <c r="F51" s="11" t="s">
        <v>225</v>
      </c>
      <c r="G51" s="12">
        <v>671.57894736842104</v>
      </c>
    </row>
    <row r="52" spans="2:7" x14ac:dyDescent="0.25">
      <c r="B52" t="s">
        <v>63</v>
      </c>
      <c r="E52" t="s">
        <v>111</v>
      </c>
      <c r="F52" s="11" t="s">
        <v>226</v>
      </c>
      <c r="G52" s="12">
        <v>0.25</v>
      </c>
    </row>
    <row r="53" spans="2:7" x14ac:dyDescent="0.25">
      <c r="B53" t="s">
        <v>63</v>
      </c>
      <c r="E53" t="s">
        <v>112</v>
      </c>
    </row>
    <row r="54" spans="2:7" x14ac:dyDescent="0.25">
      <c r="B54" t="s">
        <v>58</v>
      </c>
      <c r="C54" t="s">
        <v>85</v>
      </c>
      <c r="D54" t="s">
        <v>48</v>
      </c>
      <c r="E54" t="s">
        <v>25</v>
      </c>
    </row>
    <row r="55" spans="2:7" x14ac:dyDescent="0.25">
      <c r="B55" t="s">
        <v>58</v>
      </c>
      <c r="D55" t="s">
        <v>49</v>
      </c>
      <c r="E55" t="s">
        <v>26</v>
      </c>
    </row>
    <row r="56" spans="2:7" x14ac:dyDescent="0.25">
      <c r="B56" t="s">
        <v>63</v>
      </c>
      <c r="D56" t="s">
        <v>50</v>
      </c>
      <c r="E56" t="s">
        <v>27</v>
      </c>
    </row>
    <row r="57" spans="2:7" x14ac:dyDescent="0.25">
      <c r="B57" t="s">
        <v>58</v>
      </c>
      <c r="C57" t="s">
        <v>86</v>
      </c>
      <c r="D57" t="s">
        <v>51</v>
      </c>
      <c r="E57" t="s">
        <v>28</v>
      </c>
    </row>
    <row r="58" spans="2:7" x14ac:dyDescent="0.25">
      <c r="B58" t="s">
        <v>63</v>
      </c>
      <c r="D58" t="s">
        <v>52</v>
      </c>
      <c r="E58" t="s">
        <v>29</v>
      </c>
    </row>
    <row r="59" spans="2:7" x14ac:dyDescent="0.25">
      <c r="B59" t="s">
        <v>63</v>
      </c>
      <c r="C59" t="s">
        <v>53</v>
      </c>
      <c r="E59" t="s">
        <v>113</v>
      </c>
    </row>
    <row r="60" spans="2:7" x14ac:dyDescent="0.25">
      <c r="B60" t="s">
        <v>63</v>
      </c>
      <c r="E60" t="s">
        <v>114</v>
      </c>
    </row>
    <row r="61" spans="2:7" x14ac:dyDescent="0.25">
      <c r="B61" t="s">
        <v>63</v>
      </c>
      <c r="E61" t="s">
        <v>115</v>
      </c>
    </row>
    <row r="62" spans="2:7" x14ac:dyDescent="0.25">
      <c r="B62" t="s">
        <v>63</v>
      </c>
      <c r="C62" t="s">
        <v>54</v>
      </c>
      <c r="E62" t="s">
        <v>116</v>
      </c>
    </row>
    <row r="63" spans="2:7" x14ac:dyDescent="0.25">
      <c r="B63" t="s">
        <v>63</v>
      </c>
      <c r="E63" t="s">
        <v>117</v>
      </c>
    </row>
    <row r="64" spans="2:7" x14ac:dyDescent="0.25">
      <c r="B64" t="s">
        <v>63</v>
      </c>
      <c r="E64" t="s">
        <v>118</v>
      </c>
    </row>
    <row r="65" spans="2:5" x14ac:dyDescent="0.25">
      <c r="B65" t="s">
        <v>63</v>
      </c>
      <c r="E65" t="s">
        <v>119</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C1:K70"/>
  <sheetViews>
    <sheetView workbookViewId="0"/>
  </sheetViews>
  <sheetFormatPr baseColWidth="10" defaultRowHeight="15" x14ac:dyDescent="0.25"/>
  <cols>
    <col min="3" max="4" width="23.7109375" bestFit="1" customWidth="1"/>
    <col min="5" max="5" width="15.5703125" bestFit="1" customWidth="1"/>
    <col min="7" max="7" width="139" bestFit="1" customWidth="1"/>
    <col min="9" max="9" width="91.140625" bestFit="1" customWidth="1"/>
    <col min="11" max="11" width="143.7109375" bestFit="1" customWidth="1"/>
  </cols>
  <sheetData>
    <row r="1" spans="3:11" x14ac:dyDescent="0.25">
      <c r="H1" s="1"/>
    </row>
    <row r="2" spans="3:11" x14ac:dyDescent="0.25">
      <c r="H2" s="1"/>
    </row>
    <row r="3" spans="3:11" x14ac:dyDescent="0.25">
      <c r="G3" t="s">
        <v>120</v>
      </c>
      <c r="H3" s="1"/>
      <c r="I3" t="s">
        <v>120</v>
      </c>
      <c r="K3" t="s">
        <v>121</v>
      </c>
    </row>
    <row r="4" spans="3:11" x14ac:dyDescent="0.25">
      <c r="G4" t="s">
        <v>122</v>
      </c>
      <c r="H4" s="1"/>
      <c r="I4" t="s">
        <v>123</v>
      </c>
      <c r="K4" t="s">
        <v>124</v>
      </c>
    </row>
    <row r="5" spans="3:11" x14ac:dyDescent="0.25">
      <c r="G5" t="s">
        <v>125</v>
      </c>
      <c r="H5" s="1"/>
      <c r="I5" t="s">
        <v>126</v>
      </c>
      <c r="K5" t="s">
        <v>127</v>
      </c>
    </row>
    <row r="6" spans="3:11" x14ac:dyDescent="0.25">
      <c r="G6" t="s">
        <v>128</v>
      </c>
      <c r="H6" s="1"/>
      <c r="I6" t="s">
        <v>129</v>
      </c>
      <c r="K6" t="s">
        <v>130</v>
      </c>
    </row>
    <row r="7" spans="3:11" x14ac:dyDescent="0.25">
      <c r="H7" s="1"/>
    </row>
    <row r="8" spans="3:11" x14ac:dyDescent="0.25">
      <c r="C8" t="s">
        <v>55</v>
      </c>
      <c r="F8" t="s">
        <v>55</v>
      </c>
      <c r="G8" s="8" t="str">
        <f>CONCATENATE($G$4,F8,$G$5,F8,$G$6,CHAR(10),$G$3,CHAR(10))</f>
        <v xml:space="preserve">        "PivotTable1").PivotFields("ID"), "Anzahl von ID", xlCount
   ActiveSheet.PivotTables("PivotTable1").AddDataField ActiveSheet.PivotTables( _
</v>
      </c>
      <c r="H8" s="9"/>
      <c r="I8" s="8" t="str">
        <f>CONCATENATE($I$4,F8,$I$5,CHAR(10),$I$6)</f>
        <v>ActiveSheet.PivotTables("PivotTable1").PivotFields("Anzahl von ID"). _
        Function = xlCountNums</v>
      </c>
      <c r="K8" s="10" t="str">
        <f>CONCATENATE($K$4,F8,$K$5,F8,$K$6,CHAR(10),$K$3,CHAR(10))</f>
        <v xml:space="preserve">        "PivotTable2").PivotFields("ID"), "Mittelwert von ID", xlAverage
   ActiveSheet.PivotTables("PivotTable2").AddDataField ActiveSheet.PivotTables( _
</v>
      </c>
    </row>
    <row r="9" spans="3:11" x14ac:dyDescent="0.25">
      <c r="C9" t="s">
        <v>58</v>
      </c>
      <c r="D9" t="s">
        <v>76</v>
      </c>
      <c r="E9" t="s">
        <v>30</v>
      </c>
      <c r="F9" t="s">
        <v>0</v>
      </c>
      <c r="G9" s="8" t="str">
        <f t="shared" ref="G9:G66" si="0">CONCATENATE($G$4,F9,$G$5,F9,$G$6,CHAR(10),$G$3,CHAR(10))</f>
        <v xml:space="preserve">        "PivotTable1").PivotFields("V1"), "Anzahl von V1", xlCount
   ActiveSheet.PivotTables("PivotTable1").AddDataField ActiveSheet.PivotTables( _
</v>
      </c>
      <c r="H9" s="9"/>
      <c r="I9" s="8" t="str">
        <f t="shared" ref="I9:I66" si="1">CONCATENATE($I$4,F9,$I$5,CHAR(10),$I$6)</f>
        <v>ActiveSheet.PivotTables("PivotTable1").PivotFields("Anzahl von V1"). _
        Function = xlCountNums</v>
      </c>
      <c r="K9" s="10" t="str">
        <f t="shared" ref="K9:K66" si="2">CONCATENATE($K$4,F9,$K$5,F9,$K$6,CHAR(10),$K$3,CHAR(10))</f>
        <v xml:space="preserve">        "PivotTable2").PivotFields("V1"), "Mittelwert von V1", xlAverage
   ActiveSheet.PivotTables("PivotTable2").AddDataField ActiveSheet.PivotTables( _
</v>
      </c>
    </row>
    <row r="10" spans="3:11" x14ac:dyDescent="0.25">
      <c r="C10" t="s">
        <v>58</v>
      </c>
      <c r="F10" t="s">
        <v>31</v>
      </c>
      <c r="G10" s="8" t="str">
        <f t="shared" si="0"/>
        <v xml:space="preserve">        "PivotTable1").PivotFields("V1_w"), "Anzahl von V1_w", xlCount
   ActiveSheet.PivotTables("PivotTable1").AddDataField ActiveSheet.PivotTables( _
</v>
      </c>
      <c r="H10" s="9"/>
      <c r="I10" s="8" t="str">
        <f t="shared" si="1"/>
        <v>ActiveSheet.PivotTables("PivotTable1").PivotFields("Anzahl von V1_w"). _
        Function = xlCountNums</v>
      </c>
      <c r="K10" s="10" t="str">
        <f t="shared" si="2"/>
        <v xml:space="preserve">        "PivotTable2").PivotFields("V1_w"), "Mittelwert von V1_w", xlAverage
   ActiveSheet.PivotTables("PivotTable2").AddDataField ActiveSheet.PivotTables( _
</v>
      </c>
    </row>
    <row r="11" spans="3:11" x14ac:dyDescent="0.25">
      <c r="C11" t="s">
        <v>58</v>
      </c>
      <c r="F11" t="s">
        <v>87</v>
      </c>
      <c r="G11" s="8" t="str">
        <f t="shared" si="0"/>
        <v xml:space="preserve">        "PivotTable1").PivotFields("V1_gesamt"), "Anzahl von V1_gesamt", xlCount
   ActiveSheet.PivotTables("PivotTable1").AddDataField ActiveSheet.PivotTables( _
</v>
      </c>
      <c r="H11" s="9"/>
      <c r="I11" s="8" t="str">
        <f t="shared" si="1"/>
        <v>ActiveSheet.PivotTables("PivotTable1").PivotFields("Anzahl von V1_gesamt"). _
        Function = xlCountNums</v>
      </c>
      <c r="K11" s="10" t="str">
        <f t="shared" si="2"/>
        <v xml:space="preserve">        "PivotTable2").PivotFields("V1_gesamt"), "Mittelwert von V1_gesamt", xlAverage
   ActiveSheet.PivotTables("PivotTable2").AddDataField ActiveSheet.PivotTables( _
</v>
      </c>
    </row>
    <row r="12" spans="3:11" x14ac:dyDescent="0.25">
      <c r="C12" t="s">
        <v>58</v>
      </c>
      <c r="E12" t="s">
        <v>38</v>
      </c>
      <c r="F12" t="s">
        <v>1</v>
      </c>
      <c r="G12" s="8" t="str">
        <f t="shared" si="0"/>
        <v xml:space="preserve">        "PivotTable1").PivotFields("V2"), "Anzahl von V2", xlCount
   ActiveSheet.PivotTables("PivotTable1").AddDataField ActiveSheet.PivotTables( _
</v>
      </c>
      <c r="H12" s="9"/>
      <c r="I12" s="8" t="str">
        <f t="shared" si="1"/>
        <v>ActiveSheet.PivotTables("PivotTable1").PivotFields("Anzahl von V2"). _
        Function = xlCountNums</v>
      </c>
      <c r="K12" s="10" t="str">
        <f t="shared" si="2"/>
        <v xml:space="preserve">        "PivotTable2").PivotFields("V2"), "Mittelwert von V2", xlAverage
   ActiveSheet.PivotTables("PivotTable2").AddDataField ActiveSheet.PivotTables( _
</v>
      </c>
    </row>
    <row r="13" spans="3:11" x14ac:dyDescent="0.25">
      <c r="C13" t="s">
        <v>58</v>
      </c>
      <c r="F13" t="s">
        <v>32</v>
      </c>
      <c r="G13" s="8" t="str">
        <f t="shared" si="0"/>
        <v xml:space="preserve">        "PivotTable1").PivotFields("V2_w"), "Anzahl von V2_w", xlCount
   ActiveSheet.PivotTables("PivotTable1").AddDataField ActiveSheet.PivotTables( _
</v>
      </c>
      <c r="H13" s="9"/>
      <c r="I13" s="8" t="str">
        <f t="shared" si="1"/>
        <v>ActiveSheet.PivotTables("PivotTable1").PivotFields("Anzahl von V2_w"). _
        Function = xlCountNums</v>
      </c>
      <c r="K13" s="10" t="str">
        <f t="shared" si="2"/>
        <v xml:space="preserve">        "PivotTable2").PivotFields("V2_w"), "Mittelwert von V2_w", xlAverage
   ActiveSheet.PivotTables("PivotTable2").AddDataField ActiveSheet.PivotTables( _
</v>
      </c>
    </row>
    <row r="14" spans="3:11" x14ac:dyDescent="0.25">
      <c r="C14" t="s">
        <v>58</v>
      </c>
      <c r="F14" t="s">
        <v>88</v>
      </c>
      <c r="G14" s="8" t="str">
        <f t="shared" si="0"/>
        <v xml:space="preserve">        "PivotTable1").PivotFields("V2_gesamt"), "Anzahl von V2_gesamt", xlCount
   ActiveSheet.PivotTables("PivotTable1").AddDataField ActiveSheet.PivotTables( _
</v>
      </c>
      <c r="H14" s="9"/>
      <c r="I14" s="8" t="str">
        <f t="shared" si="1"/>
        <v>ActiveSheet.PivotTables("PivotTable1").PivotFields("Anzahl von V2_gesamt"). _
        Function = xlCountNums</v>
      </c>
      <c r="K14" s="10" t="str">
        <f t="shared" si="2"/>
        <v xml:space="preserve">        "PivotTable2").PivotFields("V2_gesamt"), "Mittelwert von V2_gesamt", xlAverage
   ActiveSheet.PivotTables("PivotTable2").AddDataField ActiveSheet.PivotTables( _
</v>
      </c>
    </row>
    <row r="15" spans="3:11" x14ac:dyDescent="0.25">
      <c r="C15" t="s">
        <v>58</v>
      </c>
      <c r="E15" t="s">
        <v>39</v>
      </c>
      <c r="F15" t="s">
        <v>2</v>
      </c>
      <c r="G15" s="8" t="str">
        <f t="shared" si="0"/>
        <v xml:space="preserve">        "PivotTable1").PivotFields("V3"), "Anzahl von V3", xlCount
   ActiveSheet.PivotTables("PivotTable1").AddDataField ActiveSheet.PivotTables( _
</v>
      </c>
      <c r="H15" s="9"/>
      <c r="I15" s="8" t="str">
        <f t="shared" si="1"/>
        <v>ActiveSheet.PivotTables("PivotTable1").PivotFields("Anzahl von V3"). _
        Function = xlCountNums</v>
      </c>
      <c r="K15" s="10" t="str">
        <f t="shared" si="2"/>
        <v xml:space="preserve">        "PivotTable2").PivotFields("V3"), "Mittelwert von V3", xlAverage
   ActiveSheet.PivotTables("PivotTable2").AddDataField ActiveSheet.PivotTables( _
</v>
      </c>
    </row>
    <row r="16" spans="3:11" x14ac:dyDescent="0.25">
      <c r="C16" t="s">
        <v>58</v>
      </c>
      <c r="F16" t="s">
        <v>33</v>
      </c>
      <c r="G16" s="8" t="str">
        <f t="shared" si="0"/>
        <v xml:space="preserve">        "PivotTable1").PivotFields("V3_w"), "Anzahl von V3_w", xlCount
   ActiveSheet.PivotTables("PivotTable1").AddDataField ActiveSheet.PivotTables( _
</v>
      </c>
      <c r="H16" s="9"/>
      <c r="I16" s="8" t="str">
        <f t="shared" si="1"/>
        <v>ActiveSheet.PivotTables("PivotTable1").PivotFields("Anzahl von V3_w"). _
        Function = xlCountNums</v>
      </c>
      <c r="K16" s="10" t="str">
        <f t="shared" si="2"/>
        <v xml:space="preserve">        "PivotTable2").PivotFields("V3_w"), "Mittelwert von V3_w", xlAverage
   ActiveSheet.PivotTables("PivotTable2").AddDataField ActiveSheet.PivotTables( _
</v>
      </c>
    </row>
    <row r="17" spans="3:11" x14ac:dyDescent="0.25">
      <c r="C17" t="s">
        <v>58</v>
      </c>
      <c r="F17" t="s">
        <v>89</v>
      </c>
      <c r="G17" s="8" t="str">
        <f t="shared" si="0"/>
        <v xml:space="preserve">        "PivotTable1").PivotFields("V3_gesamt"), "Anzahl von V3_gesamt", xlCount
   ActiveSheet.PivotTables("PivotTable1").AddDataField ActiveSheet.PivotTables( _
</v>
      </c>
      <c r="H17" s="9"/>
      <c r="I17" s="8" t="str">
        <f t="shared" si="1"/>
        <v>ActiveSheet.PivotTables("PivotTable1").PivotFields("Anzahl von V3_gesamt"). _
        Function = xlCountNums</v>
      </c>
      <c r="K17" s="10" t="str">
        <f t="shared" si="2"/>
        <v xml:space="preserve">        "PivotTable2").PivotFields("V3_gesamt"), "Mittelwert von V3_gesamt", xlAverage
   ActiveSheet.PivotTables("PivotTable2").AddDataField ActiveSheet.PivotTables( _
</v>
      </c>
    </row>
    <row r="18" spans="3:11" x14ac:dyDescent="0.25">
      <c r="C18" t="s">
        <v>58</v>
      </c>
      <c r="E18" t="s">
        <v>40</v>
      </c>
      <c r="F18" t="s">
        <v>3</v>
      </c>
      <c r="G18" s="8" t="str">
        <f t="shared" si="0"/>
        <v xml:space="preserve">        "PivotTable1").PivotFields("V4"), "Anzahl von V4", xlCount
   ActiveSheet.PivotTables("PivotTable1").AddDataField ActiveSheet.PivotTables( _
</v>
      </c>
      <c r="H18" s="9"/>
      <c r="I18" s="8" t="str">
        <f t="shared" si="1"/>
        <v>ActiveSheet.PivotTables("PivotTable1").PivotFields("Anzahl von V4"). _
        Function = xlCountNums</v>
      </c>
      <c r="K18" s="10" t="str">
        <f t="shared" si="2"/>
        <v xml:space="preserve">        "PivotTable2").PivotFields("V4"), "Mittelwert von V4", xlAverage
   ActiveSheet.PivotTables("PivotTable2").AddDataField ActiveSheet.PivotTables( _
</v>
      </c>
    </row>
    <row r="19" spans="3:11" x14ac:dyDescent="0.25">
      <c r="C19" t="s">
        <v>58</v>
      </c>
      <c r="F19" t="s">
        <v>34</v>
      </c>
      <c r="G19" s="8" t="str">
        <f t="shared" si="0"/>
        <v xml:space="preserve">        "PivotTable1").PivotFields("V4_w"), "Anzahl von V4_w", xlCount
   ActiveSheet.PivotTables("PivotTable1").AddDataField ActiveSheet.PivotTables( _
</v>
      </c>
      <c r="H19" s="9"/>
      <c r="I19" s="8" t="str">
        <f t="shared" si="1"/>
        <v>ActiveSheet.PivotTables("PivotTable1").PivotFields("Anzahl von V4_w"). _
        Function = xlCountNums</v>
      </c>
      <c r="K19" s="10" t="str">
        <f t="shared" si="2"/>
        <v xml:space="preserve">        "PivotTable2").PivotFields("V4_w"), "Mittelwert von V4_w", xlAverage
   ActiveSheet.PivotTables("PivotTable2").AddDataField ActiveSheet.PivotTables( _
</v>
      </c>
    </row>
    <row r="20" spans="3:11" x14ac:dyDescent="0.25">
      <c r="C20" t="s">
        <v>58</v>
      </c>
      <c r="F20" t="s">
        <v>90</v>
      </c>
      <c r="G20" s="8" t="str">
        <f t="shared" si="0"/>
        <v xml:space="preserve">        "PivotTable1").PivotFields("V4_gesamt"), "Anzahl von V4_gesamt", xlCount
   ActiveSheet.PivotTables("PivotTable1").AddDataField ActiveSheet.PivotTables( _
</v>
      </c>
      <c r="H20" s="9"/>
      <c r="I20" s="8" t="str">
        <f t="shared" si="1"/>
        <v>ActiveSheet.PivotTables("PivotTable1").PivotFields("Anzahl von V4_gesamt"). _
        Function = xlCountNums</v>
      </c>
      <c r="K20" s="10" t="str">
        <f t="shared" si="2"/>
        <v xml:space="preserve">        "PivotTable2").PivotFields("V4_gesamt"), "Mittelwert von V4_gesamt", xlAverage
   ActiveSheet.PivotTables("PivotTable2").AddDataField ActiveSheet.PivotTables( _
</v>
      </c>
    </row>
    <row r="21" spans="3:11" x14ac:dyDescent="0.25">
      <c r="C21" t="s">
        <v>58</v>
      </c>
      <c r="E21" t="s">
        <v>65</v>
      </c>
      <c r="F21" t="s">
        <v>4</v>
      </c>
      <c r="G21" s="8" t="str">
        <f t="shared" si="0"/>
        <v xml:space="preserve">        "PivotTable1").PivotFields("V5"), "Anzahl von V5", xlCount
   ActiveSheet.PivotTables("PivotTable1").AddDataField ActiveSheet.PivotTables( _
</v>
      </c>
      <c r="H21" s="9"/>
      <c r="I21" s="8" t="str">
        <f t="shared" si="1"/>
        <v>ActiveSheet.PivotTables("PivotTable1").PivotFields("Anzahl von V5"). _
        Function = xlCountNums</v>
      </c>
      <c r="K21" s="10" t="str">
        <f t="shared" si="2"/>
        <v xml:space="preserve">        "PivotTable2").PivotFields("V5"), "Mittelwert von V5", xlAverage
   ActiveSheet.PivotTables("PivotTable2").AddDataField ActiveSheet.PivotTables( _
</v>
      </c>
    </row>
    <row r="22" spans="3:11" x14ac:dyDescent="0.25">
      <c r="C22" t="s">
        <v>58</v>
      </c>
      <c r="F22" t="s">
        <v>35</v>
      </c>
      <c r="G22" s="8" t="str">
        <f t="shared" si="0"/>
        <v xml:space="preserve">        "PivotTable1").PivotFields("V5_w"), "Anzahl von V5_w", xlCount
   ActiveSheet.PivotTables("PivotTable1").AddDataField ActiveSheet.PivotTables( _
</v>
      </c>
      <c r="H22" s="9"/>
      <c r="I22" s="8" t="str">
        <f t="shared" si="1"/>
        <v>ActiveSheet.PivotTables("PivotTable1").PivotFields("Anzahl von V5_w"). _
        Function = xlCountNums</v>
      </c>
      <c r="K22" s="10" t="str">
        <f t="shared" si="2"/>
        <v xml:space="preserve">        "PivotTable2").PivotFields("V5_w"), "Mittelwert von V5_w", xlAverage
   ActiveSheet.PivotTables("PivotTable2").AddDataField ActiveSheet.PivotTables( _
</v>
      </c>
    </row>
    <row r="23" spans="3:11" x14ac:dyDescent="0.25">
      <c r="C23" t="s">
        <v>58</v>
      </c>
      <c r="F23" t="s">
        <v>91</v>
      </c>
      <c r="G23" s="8" t="str">
        <f t="shared" si="0"/>
        <v xml:space="preserve">        "PivotTable1").PivotFields("V5_gesamt"), "Anzahl von V5_gesamt", xlCount
   ActiveSheet.PivotTables("PivotTable1").AddDataField ActiveSheet.PivotTables( _
</v>
      </c>
      <c r="H23" s="9"/>
      <c r="I23" s="8" t="str">
        <f t="shared" si="1"/>
        <v>ActiveSheet.PivotTables("PivotTable1").PivotFields("Anzahl von V5_gesamt"). _
        Function = xlCountNums</v>
      </c>
      <c r="K23" s="10" t="str">
        <f t="shared" si="2"/>
        <v xml:space="preserve">        "PivotTable2").PivotFields("V5_gesamt"), "Mittelwert von V5_gesamt", xlAverage
   ActiveSheet.PivotTables("PivotTable2").AddDataField ActiveSheet.PivotTables( _
</v>
      </c>
    </row>
    <row r="24" spans="3:11" x14ac:dyDescent="0.25">
      <c r="C24" t="s">
        <v>58</v>
      </c>
      <c r="E24" t="s">
        <v>41</v>
      </c>
      <c r="F24" t="s">
        <v>5</v>
      </c>
      <c r="G24" s="8" t="str">
        <f t="shared" si="0"/>
        <v xml:space="preserve">        "PivotTable1").PivotFields("V6"), "Anzahl von V6", xlCount
   ActiveSheet.PivotTables("PivotTable1").AddDataField ActiveSheet.PivotTables( _
</v>
      </c>
      <c r="H24" s="9"/>
      <c r="I24" s="8" t="str">
        <f t="shared" si="1"/>
        <v>ActiveSheet.PivotTables("PivotTable1").PivotFields("Anzahl von V6"). _
        Function = xlCountNums</v>
      </c>
      <c r="K24" s="10" t="str">
        <f t="shared" si="2"/>
        <v xml:space="preserve">        "PivotTable2").PivotFields("V6"), "Mittelwert von V6", xlAverage
   ActiveSheet.PivotTables("PivotTable2").AddDataField ActiveSheet.PivotTables( _
</v>
      </c>
    </row>
    <row r="25" spans="3:11" x14ac:dyDescent="0.25">
      <c r="C25" t="s">
        <v>58</v>
      </c>
      <c r="F25" t="s">
        <v>36</v>
      </c>
      <c r="G25" s="8" t="str">
        <f t="shared" si="0"/>
        <v xml:space="preserve">        "PivotTable1").PivotFields("V6_w"), "Anzahl von V6_w", xlCount
   ActiveSheet.PivotTables("PivotTable1").AddDataField ActiveSheet.PivotTables( _
</v>
      </c>
      <c r="H25" s="9"/>
      <c r="I25" s="8" t="str">
        <f t="shared" si="1"/>
        <v>ActiveSheet.PivotTables("PivotTable1").PivotFields("Anzahl von V6_w"). _
        Function = xlCountNums</v>
      </c>
      <c r="K25" s="10" t="str">
        <f t="shared" si="2"/>
        <v xml:space="preserve">        "PivotTable2").PivotFields("V6_w"), "Mittelwert von V6_w", xlAverage
   ActiveSheet.PivotTables("PivotTable2").AddDataField ActiveSheet.PivotTables( _
</v>
      </c>
    </row>
    <row r="26" spans="3:11" x14ac:dyDescent="0.25">
      <c r="C26" t="s">
        <v>58</v>
      </c>
      <c r="F26" t="s">
        <v>92</v>
      </c>
      <c r="G26" s="8" t="str">
        <f t="shared" si="0"/>
        <v xml:space="preserve">        "PivotTable1").PivotFields("V6_gesamt"), "Anzahl von V6_gesamt", xlCount
   ActiveSheet.PivotTables("PivotTable1").AddDataField ActiveSheet.PivotTables( _
</v>
      </c>
      <c r="H26" s="9"/>
      <c r="I26" s="8" t="str">
        <f t="shared" si="1"/>
        <v>ActiveSheet.PivotTables("PivotTable1").PivotFields("Anzahl von V6_gesamt"). _
        Function = xlCountNums</v>
      </c>
      <c r="K26" s="10" t="str">
        <f t="shared" si="2"/>
        <v xml:space="preserve">        "PivotTable2").PivotFields("V6_gesamt"), "Mittelwert von V6_gesamt", xlAverage
   ActiveSheet.PivotTables("PivotTable2").AddDataField ActiveSheet.PivotTables( _
</v>
      </c>
    </row>
    <row r="27" spans="3:11" x14ac:dyDescent="0.25">
      <c r="C27" t="s">
        <v>58</v>
      </c>
      <c r="F27" t="s">
        <v>6</v>
      </c>
      <c r="G27" s="8" t="str">
        <f t="shared" si="0"/>
        <v xml:space="preserve">        "PivotTable1").PivotFields("V7"), "Anzahl von V7", xlCount
   ActiveSheet.PivotTables("PivotTable1").AddDataField ActiveSheet.PivotTables( _
</v>
      </c>
      <c r="H27" s="9"/>
      <c r="I27" s="8" t="str">
        <f t="shared" si="1"/>
        <v>ActiveSheet.PivotTables("PivotTable1").PivotFields("Anzahl von V7"). _
        Function = xlCountNums</v>
      </c>
      <c r="K27" s="10" t="str">
        <f t="shared" si="2"/>
        <v xml:space="preserve">        "PivotTable2").PivotFields("V7"), "Mittelwert von V7", xlAverage
   ActiveSheet.PivotTables("PivotTable2").AddDataField ActiveSheet.PivotTables( _
</v>
      </c>
    </row>
    <row r="28" spans="3:11" x14ac:dyDescent="0.25">
      <c r="C28" t="s">
        <v>58</v>
      </c>
      <c r="F28" t="s">
        <v>37</v>
      </c>
      <c r="G28" s="8" t="str">
        <f t="shared" si="0"/>
        <v xml:space="preserve">        "PivotTable1").PivotFields("V7_w"), "Anzahl von V7_w", xlCount
   ActiveSheet.PivotTables("PivotTable1").AddDataField ActiveSheet.PivotTables( _
</v>
      </c>
      <c r="H28" s="9"/>
      <c r="I28" s="8" t="str">
        <f t="shared" si="1"/>
        <v>ActiveSheet.PivotTables("PivotTable1").PivotFields("Anzahl von V7_w"). _
        Function = xlCountNums</v>
      </c>
      <c r="K28" s="10" t="str">
        <f t="shared" si="2"/>
        <v xml:space="preserve">        "PivotTable2").PivotFields("V7_w"), "Mittelwert von V7_w", xlAverage
   ActiveSheet.PivotTables("PivotTable2").AddDataField ActiveSheet.PivotTables( _
</v>
      </c>
    </row>
    <row r="29" spans="3:11" x14ac:dyDescent="0.25">
      <c r="C29" t="s">
        <v>58</v>
      </c>
      <c r="F29" t="s">
        <v>93</v>
      </c>
      <c r="G29" s="8" t="str">
        <f t="shared" si="0"/>
        <v xml:space="preserve">        "PivotTable1").PivotFields("V7_gesamt"), "Anzahl von V7_gesamt", xlCount
   ActiveSheet.PivotTables("PivotTable1").AddDataField ActiveSheet.PivotTables( _
</v>
      </c>
      <c r="H29" s="9"/>
      <c r="I29" s="8" t="str">
        <f t="shared" si="1"/>
        <v>ActiveSheet.PivotTables("PivotTable1").PivotFields("Anzahl von V7_gesamt"). _
        Function = xlCountNums</v>
      </c>
      <c r="K29" s="10" t="str">
        <f t="shared" si="2"/>
        <v xml:space="preserve">        "PivotTable2").PivotFields("V7_gesamt"), "Mittelwert von V7_gesamt", xlAverage
   ActiveSheet.PivotTables("PivotTable2").AddDataField ActiveSheet.PivotTables( _
</v>
      </c>
    </row>
    <row r="30" spans="3:11" x14ac:dyDescent="0.25">
      <c r="C30" t="s">
        <v>59</v>
      </c>
      <c r="D30" t="s">
        <v>94</v>
      </c>
      <c r="E30" t="s">
        <v>42</v>
      </c>
      <c r="F30" t="s">
        <v>7</v>
      </c>
      <c r="G30" s="8" t="str">
        <f t="shared" si="0"/>
        <v xml:space="preserve">        "PivotTable1").PivotFields("V8"), "Anzahl von V8", xlCount
   ActiveSheet.PivotTables("PivotTable1").AddDataField ActiveSheet.PivotTables( _
</v>
      </c>
      <c r="H30" s="9"/>
      <c r="I30" s="8" t="str">
        <f t="shared" si="1"/>
        <v>ActiveSheet.PivotTables("PivotTable1").PivotFields("Anzahl von V8"). _
        Function = xlCountNums</v>
      </c>
      <c r="K30" s="10" t="str">
        <f t="shared" si="2"/>
        <v xml:space="preserve">        "PivotTable2").PivotFields("V8"), "Mittelwert von V8", xlAverage
   ActiveSheet.PivotTables("PivotTable2").AddDataField ActiveSheet.PivotTables( _
</v>
      </c>
    </row>
    <row r="31" spans="3:11" x14ac:dyDescent="0.25">
      <c r="C31" t="s">
        <v>59</v>
      </c>
      <c r="E31" t="s">
        <v>83</v>
      </c>
      <c r="F31" t="s">
        <v>8</v>
      </c>
      <c r="G31" s="8" t="str">
        <f t="shared" si="0"/>
        <v xml:space="preserve">        "PivotTable1").PivotFields("V9"), "Anzahl von V9", xlCount
   ActiveSheet.PivotTables("PivotTable1").AddDataField ActiveSheet.PivotTables( _
</v>
      </c>
      <c r="H31" s="9"/>
      <c r="I31" s="8" t="str">
        <f t="shared" si="1"/>
        <v>ActiveSheet.PivotTables("PivotTable1").PivotFields("Anzahl von V9"). _
        Function = xlCountNums</v>
      </c>
      <c r="K31" s="10" t="str">
        <f t="shared" si="2"/>
        <v xml:space="preserve">        "PivotTable2").PivotFields("V9"), "Mittelwert von V9", xlAverage
   ActiveSheet.PivotTables("PivotTable2").AddDataField ActiveSheet.PivotTables( _
</v>
      </c>
    </row>
    <row r="32" spans="3:11" x14ac:dyDescent="0.25">
      <c r="C32" t="s">
        <v>59</v>
      </c>
      <c r="E32" t="s">
        <v>77</v>
      </c>
      <c r="F32" t="s">
        <v>9</v>
      </c>
      <c r="G32" s="8" t="str">
        <f t="shared" si="0"/>
        <v xml:space="preserve">        "PivotTable1").PivotFields("V10"), "Anzahl von V10", xlCount
   ActiveSheet.PivotTables("PivotTable1").AddDataField ActiveSheet.PivotTables( _
</v>
      </c>
      <c r="H32" s="9"/>
      <c r="I32" s="8" t="str">
        <f t="shared" si="1"/>
        <v>ActiveSheet.PivotTables("PivotTable1").PivotFields("Anzahl von V10"). _
        Function = xlCountNums</v>
      </c>
      <c r="K32" s="10" t="str">
        <f t="shared" si="2"/>
        <v xml:space="preserve">        "PivotTable2").PivotFields("V10"), "Mittelwert von V10", xlAverage
   ActiveSheet.PivotTables("PivotTable2").AddDataField ActiveSheet.PivotTables( _
</v>
      </c>
    </row>
    <row r="33" spans="3:11" x14ac:dyDescent="0.25">
      <c r="C33" t="s">
        <v>59</v>
      </c>
      <c r="E33" t="s">
        <v>78</v>
      </c>
      <c r="F33" t="s">
        <v>10</v>
      </c>
      <c r="G33" s="8" t="str">
        <f t="shared" si="0"/>
        <v xml:space="preserve">        "PivotTable1").PivotFields("V11"), "Anzahl von V11", xlCount
   ActiveSheet.PivotTables("PivotTable1").AddDataField ActiveSheet.PivotTables( _
</v>
      </c>
      <c r="H33" s="9"/>
      <c r="I33" s="8" t="str">
        <f t="shared" si="1"/>
        <v>ActiveSheet.PivotTables("PivotTable1").PivotFields("Anzahl von V11"). _
        Function = xlCountNums</v>
      </c>
      <c r="K33" s="10" t="str">
        <f t="shared" si="2"/>
        <v xml:space="preserve">        "PivotTable2").PivotFields("V11"), "Mittelwert von V11", xlAverage
   ActiveSheet.PivotTables("PivotTable2").AddDataField ActiveSheet.PivotTables( _
</v>
      </c>
    </row>
    <row r="34" spans="3:11" x14ac:dyDescent="0.25">
      <c r="C34" t="s">
        <v>59</v>
      </c>
      <c r="E34" t="s">
        <v>79</v>
      </c>
      <c r="F34" t="s">
        <v>11</v>
      </c>
      <c r="G34" s="8" t="str">
        <f t="shared" si="0"/>
        <v xml:space="preserve">        "PivotTable1").PivotFields("V12"), "Anzahl von V12", xlCount
   ActiveSheet.PivotTables("PivotTable1").AddDataField ActiveSheet.PivotTables( _
</v>
      </c>
      <c r="H34" s="9"/>
      <c r="I34" s="8" t="str">
        <f t="shared" si="1"/>
        <v>ActiveSheet.PivotTables("PivotTable1").PivotFields("Anzahl von V12"). _
        Function = xlCountNums</v>
      </c>
      <c r="K34" s="10" t="str">
        <f t="shared" si="2"/>
        <v xml:space="preserve">        "PivotTable2").PivotFields("V12"), "Mittelwert von V12", xlAverage
   ActiveSheet.PivotTables("PivotTable2").AddDataField ActiveSheet.PivotTables( _
</v>
      </c>
    </row>
    <row r="35" spans="3:11" x14ac:dyDescent="0.25">
      <c r="C35" t="s">
        <v>59</v>
      </c>
      <c r="E35" t="s">
        <v>80</v>
      </c>
      <c r="F35" t="s">
        <v>12</v>
      </c>
      <c r="G35" s="8" t="str">
        <f t="shared" si="0"/>
        <v xml:space="preserve">        "PivotTable1").PivotFields("V13"), "Anzahl von V13", xlCount
   ActiveSheet.PivotTables("PivotTable1").AddDataField ActiveSheet.PivotTables( _
</v>
      </c>
      <c r="H35" s="9"/>
      <c r="I35" s="8" t="str">
        <f t="shared" si="1"/>
        <v>ActiveSheet.PivotTables("PivotTable1").PivotFields("Anzahl von V13"). _
        Function = xlCountNums</v>
      </c>
      <c r="K35" s="10" t="str">
        <f t="shared" si="2"/>
        <v xml:space="preserve">        "PivotTable2").PivotFields("V13"), "Mittelwert von V13", xlAverage
   ActiveSheet.PivotTables("PivotTable2").AddDataField ActiveSheet.PivotTables( _
</v>
      </c>
    </row>
    <row r="36" spans="3:11" x14ac:dyDescent="0.25">
      <c r="C36" t="s">
        <v>59</v>
      </c>
      <c r="E36" t="s">
        <v>81</v>
      </c>
      <c r="F36" t="s">
        <v>13</v>
      </c>
      <c r="G36" s="8" t="str">
        <f t="shared" si="0"/>
        <v xml:space="preserve">        "PivotTable1").PivotFields("V14"), "Anzahl von V14", xlCount
   ActiveSheet.PivotTables("PivotTable1").AddDataField ActiveSheet.PivotTables( _
</v>
      </c>
      <c r="H36" s="9"/>
      <c r="I36" s="8" t="str">
        <f t="shared" si="1"/>
        <v>ActiveSheet.PivotTables("PivotTable1").PivotFields("Anzahl von V14"). _
        Function = xlCountNums</v>
      </c>
      <c r="K36" s="10" t="str">
        <f t="shared" si="2"/>
        <v xml:space="preserve">        "PivotTable2").PivotFields("V14"), "Mittelwert von V14", xlAverage
   ActiveSheet.PivotTables("PivotTable2").AddDataField ActiveSheet.PivotTables( _
</v>
      </c>
    </row>
    <row r="37" spans="3:11" x14ac:dyDescent="0.25">
      <c r="C37" t="s">
        <v>59</v>
      </c>
      <c r="E37" t="s">
        <v>82</v>
      </c>
      <c r="F37" t="s">
        <v>14</v>
      </c>
      <c r="G37" s="8" t="str">
        <f t="shared" si="0"/>
        <v xml:space="preserve">        "PivotTable1").PivotFields("V15"), "Anzahl von V15", xlCount
   ActiveSheet.PivotTables("PivotTable1").AddDataField ActiveSheet.PivotTables( _
</v>
      </c>
      <c r="H37" s="9"/>
      <c r="I37" s="8" t="str">
        <f t="shared" si="1"/>
        <v>ActiveSheet.PivotTables("PivotTable1").PivotFields("Anzahl von V15"). _
        Function = xlCountNums</v>
      </c>
      <c r="K37" s="10" t="str">
        <f t="shared" si="2"/>
        <v xml:space="preserve">        "PivotTable2").PivotFields("V15"), "Mittelwert von V15", xlAverage
   ActiveSheet.PivotTables("PivotTable2").AddDataField ActiveSheet.PivotTables( _
</v>
      </c>
    </row>
    <row r="38" spans="3:11" x14ac:dyDescent="0.25">
      <c r="C38" t="s">
        <v>59</v>
      </c>
      <c r="E38" t="s">
        <v>43</v>
      </c>
      <c r="F38" t="s">
        <v>15</v>
      </c>
      <c r="G38" s="8" t="str">
        <f t="shared" si="0"/>
        <v xml:space="preserve">        "PivotTable1").PivotFields("V16"), "Anzahl von V16", xlCount
   ActiveSheet.PivotTables("PivotTable1").AddDataField ActiveSheet.PivotTables( _
</v>
      </c>
      <c r="H38" s="9"/>
      <c r="I38" s="8" t="str">
        <f t="shared" si="1"/>
        <v>ActiveSheet.PivotTables("PivotTable1").PivotFields("Anzahl von V16"). _
        Function = xlCountNums</v>
      </c>
      <c r="K38" s="10" t="str">
        <f t="shared" si="2"/>
        <v xml:space="preserve">        "PivotTable2").PivotFields("V16"), "Mittelwert von V16", xlAverage
   ActiveSheet.PivotTables("PivotTable2").AddDataField ActiveSheet.PivotTables( _
</v>
      </c>
    </row>
    <row r="39" spans="3:11" x14ac:dyDescent="0.25">
      <c r="C39" t="s">
        <v>59</v>
      </c>
      <c r="F39" t="s">
        <v>16</v>
      </c>
      <c r="G39" s="8" t="str">
        <f t="shared" si="0"/>
        <v xml:space="preserve">        "PivotTable1").PivotFields("V17"), "Anzahl von V17", xlCount
   ActiveSheet.PivotTables("PivotTable1").AddDataField ActiveSheet.PivotTables( _
</v>
      </c>
      <c r="H39" s="9"/>
      <c r="I39" s="8" t="str">
        <f t="shared" si="1"/>
        <v>ActiveSheet.PivotTables("PivotTable1").PivotFields("Anzahl von V17"). _
        Function = xlCountNums</v>
      </c>
      <c r="K39" s="10" t="str">
        <f t="shared" si="2"/>
        <v xml:space="preserve">        "PivotTable2").PivotFields("V17"), "Mittelwert von V17", xlAverage
   ActiveSheet.PivotTables("PivotTable2").AddDataField ActiveSheet.PivotTables( _
</v>
      </c>
    </row>
    <row r="40" spans="3:11" x14ac:dyDescent="0.25">
      <c r="C40" t="s">
        <v>58</v>
      </c>
      <c r="D40" t="s">
        <v>84</v>
      </c>
      <c r="E40" t="s">
        <v>44</v>
      </c>
      <c r="F40" t="s">
        <v>17</v>
      </c>
      <c r="G40" s="8" t="str">
        <f t="shared" si="0"/>
        <v xml:space="preserve">        "PivotTable1").PivotFields("V18"), "Anzahl von V18", xlCount
   ActiveSheet.PivotTables("PivotTable1").AddDataField ActiveSheet.PivotTables( _
</v>
      </c>
      <c r="H40" s="9"/>
      <c r="I40" s="8" t="str">
        <f t="shared" si="1"/>
        <v>ActiveSheet.PivotTables("PivotTable1").PivotFields("Anzahl von V18"). _
        Function = xlCountNums</v>
      </c>
      <c r="K40" s="10" t="str">
        <f t="shared" si="2"/>
        <v xml:space="preserve">        "PivotTable2").PivotFields("V18"), "Mittelwert von V18", xlAverage
   ActiveSheet.PivotTables("PivotTable2").AddDataField ActiveSheet.PivotTables( _
</v>
      </c>
    </row>
    <row r="41" spans="3:11" x14ac:dyDescent="0.25">
      <c r="C41" t="s">
        <v>63</v>
      </c>
      <c r="F41" t="s">
        <v>97</v>
      </c>
      <c r="G41" s="8" t="str">
        <f t="shared" si="0"/>
        <v xml:space="preserve">        "PivotTable1").PivotFields("V18_u20"), "Anzahl von V18_u20", xlCount
   ActiveSheet.PivotTables("PivotTable1").AddDataField ActiveSheet.PivotTables( _
</v>
      </c>
      <c r="H41" s="9"/>
      <c r="I41" s="8" t="str">
        <f t="shared" si="1"/>
        <v>ActiveSheet.PivotTables("PivotTable1").PivotFields("Anzahl von V18_u20"). _
        Function = xlCountNums</v>
      </c>
      <c r="K41" s="10" t="str">
        <f t="shared" si="2"/>
        <v xml:space="preserve">        "PivotTable2").PivotFields("V18_u20"), "Mittelwert von V18_u20", xlAverage
   ActiveSheet.PivotTables("PivotTable2").AddDataField ActiveSheet.PivotTables( _
</v>
      </c>
    </row>
    <row r="42" spans="3:11" x14ac:dyDescent="0.25">
      <c r="C42" t="s">
        <v>63</v>
      </c>
      <c r="F42" t="s">
        <v>98</v>
      </c>
      <c r="G42" s="8" t="str">
        <f t="shared" si="0"/>
        <v xml:space="preserve">        "PivotTable1").PivotFields("V18_20bis21"), "Anzahl von V18_20bis21", xlCount
   ActiveSheet.PivotTables("PivotTable1").AddDataField ActiveSheet.PivotTables( _
</v>
      </c>
      <c r="H42" s="9"/>
      <c r="I42" s="8" t="str">
        <f t="shared" si="1"/>
        <v>ActiveSheet.PivotTables("PivotTable1").PivotFields("Anzahl von V18_20bis21"). _
        Function = xlCountNums</v>
      </c>
      <c r="K42" s="10" t="str">
        <f t="shared" si="2"/>
        <v xml:space="preserve">        "PivotTable2").PivotFields("V18_20bis21"), "Mittelwert von V18_20bis21", xlAverage
   ActiveSheet.PivotTables("PivotTable2").AddDataField ActiveSheet.PivotTables( _
</v>
      </c>
    </row>
    <row r="43" spans="3:11" x14ac:dyDescent="0.25">
      <c r="C43" t="s">
        <v>63</v>
      </c>
      <c r="F43" t="s">
        <v>99</v>
      </c>
      <c r="G43" s="8" t="str">
        <f t="shared" si="0"/>
        <v xml:space="preserve">        "PivotTable1").PivotFields("V18_22plus"), "Anzahl von V18_22plus", xlCount
   ActiveSheet.PivotTables("PivotTable1").AddDataField ActiveSheet.PivotTables( _
</v>
      </c>
      <c r="H43" s="9"/>
      <c r="I43" s="8" t="str">
        <f t="shared" si="1"/>
        <v>ActiveSheet.PivotTables("PivotTable1").PivotFields("Anzahl von V18_22plus"). _
        Function = xlCountNums</v>
      </c>
      <c r="K43" s="10" t="str">
        <f t="shared" si="2"/>
        <v xml:space="preserve">        "PivotTable2").PivotFields("V18_22plus"), "Mittelwert von V18_22plus", xlAverage
   ActiveSheet.PivotTables("PivotTable2").AddDataField ActiveSheet.PivotTables( _
</v>
      </c>
    </row>
    <row r="44" spans="3:11" x14ac:dyDescent="0.25">
      <c r="C44" t="s">
        <v>63</v>
      </c>
      <c r="E44" t="s">
        <v>60</v>
      </c>
      <c r="F44" t="s">
        <v>18</v>
      </c>
      <c r="G44" s="8" t="str">
        <f t="shared" si="0"/>
        <v xml:space="preserve">        "PivotTable1").PivotFields("V19"), "Anzahl von V19", xlCount
   ActiveSheet.PivotTables("PivotTable1").AddDataField ActiveSheet.PivotTables( _
</v>
      </c>
      <c r="H44" s="9"/>
      <c r="I44" s="8" t="str">
        <f t="shared" si="1"/>
        <v>ActiveSheet.PivotTables("PivotTable1").PivotFields("Anzahl von V19"). _
        Function = xlCountNums</v>
      </c>
      <c r="K44" s="10" t="str">
        <f t="shared" si="2"/>
        <v xml:space="preserve">        "PivotTable2").PivotFields("V19"), "Mittelwert von V19", xlAverage
   ActiveSheet.PivotTables("PivotTable2").AddDataField ActiveSheet.PivotTables( _
</v>
      </c>
    </row>
    <row r="45" spans="3:11" x14ac:dyDescent="0.25">
      <c r="C45" t="s">
        <v>58</v>
      </c>
      <c r="E45" t="s">
        <v>61</v>
      </c>
      <c r="F45" t="s">
        <v>19</v>
      </c>
      <c r="G45" s="8" t="str">
        <f t="shared" si="0"/>
        <v xml:space="preserve">        "PivotTable1").PivotFields("V20"), "Anzahl von V20", xlCount
   ActiveSheet.PivotTables("PivotTable1").AddDataField ActiveSheet.PivotTables( _
</v>
      </c>
      <c r="H45" s="9"/>
      <c r="I45" s="8" t="str">
        <f t="shared" si="1"/>
        <v>ActiveSheet.PivotTables("PivotTable1").PivotFields("Anzahl von V20"). _
        Function = xlCountNums</v>
      </c>
      <c r="K45" s="10" t="str">
        <f t="shared" si="2"/>
        <v xml:space="preserve">        "PivotTable2").PivotFields("V20"), "Mittelwert von V20", xlAverage
   ActiveSheet.PivotTables("PivotTable2").AddDataField ActiveSheet.PivotTables( _
</v>
      </c>
    </row>
    <row r="46" spans="3:11" x14ac:dyDescent="0.25">
      <c r="C46" t="s">
        <v>58</v>
      </c>
      <c r="E46" t="s">
        <v>45</v>
      </c>
      <c r="F46" t="s">
        <v>20</v>
      </c>
      <c r="G46" s="8" t="str">
        <f t="shared" si="0"/>
        <v xml:space="preserve">        "PivotTable1").PivotFields("V21"), "Anzahl von V21", xlCount
   ActiveSheet.PivotTables("PivotTable1").AddDataField ActiveSheet.PivotTables( _
</v>
      </c>
      <c r="H46" s="9"/>
      <c r="I46" s="8" t="str">
        <f t="shared" si="1"/>
        <v>ActiveSheet.PivotTables("PivotTable1").PivotFields("Anzahl von V21"). _
        Function = xlCountNums</v>
      </c>
      <c r="K46" s="10" t="str">
        <f t="shared" si="2"/>
        <v xml:space="preserve">        "PivotTable2").PivotFields("V21"), "Mittelwert von V21", xlAverage
   ActiveSheet.PivotTables("PivotTable2").AddDataField ActiveSheet.PivotTables( _
</v>
      </c>
    </row>
    <row r="47" spans="3:11" x14ac:dyDescent="0.25">
      <c r="C47" t="s">
        <v>58</v>
      </c>
      <c r="E47" t="s">
        <v>46</v>
      </c>
      <c r="F47" t="s">
        <v>21</v>
      </c>
      <c r="G47" s="8" t="str">
        <f t="shared" si="0"/>
        <v xml:space="preserve">        "PivotTable1").PivotFields("V22"), "Anzahl von V22", xlCount
   ActiveSheet.PivotTables("PivotTable1").AddDataField ActiveSheet.PivotTables( _
</v>
      </c>
      <c r="H47" s="9"/>
      <c r="I47" s="8" t="str">
        <f t="shared" si="1"/>
        <v>ActiveSheet.PivotTables("PivotTable1").PivotFields("Anzahl von V22"). _
        Function = xlCountNums</v>
      </c>
      <c r="K47" s="10" t="str">
        <f t="shared" si="2"/>
        <v xml:space="preserve">        "PivotTable2").PivotFields("V22"), "Mittelwert von V22", xlAverage
   ActiveSheet.PivotTables("PivotTable2").AddDataField ActiveSheet.PivotTables( _
</v>
      </c>
    </row>
    <row r="48" spans="3:11" x14ac:dyDescent="0.25">
      <c r="C48" t="s">
        <v>63</v>
      </c>
      <c r="F48" t="s">
        <v>102</v>
      </c>
      <c r="G48" s="8" t="str">
        <f t="shared" si="0"/>
        <v xml:space="preserve">        "PivotTable1").PivotFields("V23_Abitur"), "Anzahl von V23_Abitur", xlCount
   ActiveSheet.PivotTables("PivotTable1").AddDataField ActiveSheet.PivotTables( _
</v>
      </c>
      <c r="H48" s="9"/>
      <c r="I48" s="8" t="str">
        <f t="shared" si="1"/>
        <v>ActiveSheet.PivotTables("PivotTable1").PivotFields("Anzahl von V23_Abitur"). _
        Function = xlCountNums</v>
      </c>
      <c r="K48" s="10" t="str">
        <f t="shared" si="2"/>
        <v xml:space="preserve">        "PivotTable2").PivotFields("V23_Abitur"), "Mittelwert von V23_Abitur", xlAverage
   ActiveSheet.PivotTables("PivotTable2").AddDataField ActiveSheet.PivotTables( _
</v>
      </c>
    </row>
    <row r="49" spans="3:11" x14ac:dyDescent="0.25">
      <c r="C49" t="s">
        <v>63</v>
      </c>
      <c r="F49" t="s">
        <v>104</v>
      </c>
      <c r="G49" s="8" t="str">
        <f t="shared" si="0"/>
        <v xml:space="preserve">        "PivotTable1").PivotFields("V23_Fachabi"), "Anzahl von V23_Fachabi", xlCount
   ActiveSheet.PivotTables("PivotTable1").AddDataField ActiveSheet.PivotTables( _
</v>
      </c>
      <c r="H49" s="9"/>
      <c r="I49" s="8" t="str">
        <f t="shared" si="1"/>
        <v>ActiveSheet.PivotTables("PivotTable1").PivotFields("Anzahl von V23_Fachabi"). _
        Function = xlCountNums</v>
      </c>
      <c r="K49" s="10" t="str">
        <f t="shared" si="2"/>
        <v xml:space="preserve">        "PivotTable2").PivotFields("V23_Fachabi"), "Mittelwert von V23_Fachabi", xlAverage
   ActiveSheet.PivotTables("PivotTable2").AddDataField ActiveSheet.PivotTables( _
</v>
      </c>
    </row>
    <row r="50" spans="3:11" x14ac:dyDescent="0.25">
      <c r="C50" t="s">
        <v>63</v>
      </c>
      <c r="F50" t="s">
        <v>103</v>
      </c>
      <c r="G50" s="8" t="str">
        <f t="shared" si="0"/>
        <v xml:space="preserve">        "PivotTable1").PivotFields("V23_sonstiges"), "Anzahl von V23_sonstiges", xlCount
   ActiveSheet.PivotTables("PivotTable1").AddDataField ActiveSheet.PivotTables( _
</v>
      </c>
      <c r="H50" s="9"/>
      <c r="I50" s="8" t="str">
        <f t="shared" si="1"/>
        <v>ActiveSheet.PivotTables("PivotTable1").PivotFields("Anzahl von V23_sonstiges"). _
        Function = xlCountNums</v>
      </c>
      <c r="K50" s="10" t="str">
        <f t="shared" si="2"/>
        <v xml:space="preserve">        "PivotTable2").PivotFields("V23_sonstiges"), "Mittelwert von V23_sonstiges", xlAverage
   ActiveSheet.PivotTables("PivotTable2").AddDataField ActiveSheet.PivotTables( _
</v>
      </c>
    </row>
    <row r="51" spans="3:11" x14ac:dyDescent="0.25">
      <c r="C51" t="s">
        <v>63</v>
      </c>
      <c r="E51" t="s">
        <v>47</v>
      </c>
      <c r="F51" t="s">
        <v>23</v>
      </c>
      <c r="G51" s="8" t="str">
        <f t="shared" si="0"/>
        <v xml:space="preserve">        "PivotTable1").PivotFields("V24"), "Anzahl von V24", xlCount
   ActiveSheet.PivotTables("PivotTable1").AddDataField ActiveSheet.PivotTables( _
</v>
      </c>
      <c r="H51" s="9"/>
      <c r="I51" s="8" t="str">
        <f t="shared" si="1"/>
        <v>ActiveSheet.PivotTables("PivotTable1").PivotFields("Anzahl von V24"). _
        Function = xlCountNums</v>
      </c>
      <c r="K51" s="10" t="str">
        <f t="shared" si="2"/>
        <v xml:space="preserve">        "PivotTable2").PivotFields("V24"), "Mittelwert von V24", xlAverage
   ActiveSheet.PivotTables("PivotTable2").AddDataField ActiveSheet.PivotTables( _
</v>
      </c>
    </row>
    <row r="52" spans="3:11" x14ac:dyDescent="0.25">
      <c r="C52" t="s">
        <v>63</v>
      </c>
      <c r="F52" t="s">
        <v>109</v>
      </c>
      <c r="G52" s="8" t="str">
        <f t="shared" si="0"/>
        <v xml:space="preserve">        "PivotTable1").PivotFields("V25_Bremen"), "Anzahl von V25_Bremen", xlCount
   ActiveSheet.PivotTables("PivotTable1").AddDataField ActiveSheet.PivotTables( _
</v>
      </c>
      <c r="H52" s="9"/>
      <c r="I52" s="8" t="str">
        <f t="shared" si="1"/>
        <v>ActiveSheet.PivotTables("PivotTable1").PivotFields("Anzahl von V25_Bremen"). _
        Function = xlCountNums</v>
      </c>
      <c r="K52" s="10" t="str">
        <f t="shared" si="2"/>
        <v xml:space="preserve">        "PivotTable2").PivotFields("V25_Bremen"), "Mittelwert von V25_Bremen", xlAverage
   ActiveSheet.PivotTables("PivotTable2").AddDataField ActiveSheet.PivotTables( _
</v>
      </c>
    </row>
    <row r="53" spans="3:11" x14ac:dyDescent="0.25">
      <c r="C53" t="s">
        <v>63</v>
      </c>
      <c r="F53" t="s">
        <v>110</v>
      </c>
      <c r="G53" s="8" t="str">
        <f t="shared" si="0"/>
        <v xml:space="preserve">        "PivotTable1").PivotFields("V25_Nds"), "Anzahl von V25_Nds", xlCount
   ActiveSheet.PivotTables("PivotTable1").AddDataField ActiveSheet.PivotTables( _
</v>
      </c>
      <c r="H53" s="9"/>
      <c r="I53" s="8" t="str">
        <f t="shared" si="1"/>
        <v>ActiveSheet.PivotTables("PivotTable1").PivotFields("Anzahl von V25_Nds"). _
        Function = xlCountNums</v>
      </c>
      <c r="K53" s="10" t="str">
        <f t="shared" si="2"/>
        <v xml:space="preserve">        "PivotTable2").PivotFields("V25_Nds"), "Mittelwert von V25_Nds", xlAverage
   ActiveSheet.PivotTables("PivotTable2").AddDataField ActiveSheet.PivotTables( _
</v>
      </c>
    </row>
    <row r="54" spans="3:11" x14ac:dyDescent="0.25">
      <c r="C54" t="s">
        <v>63</v>
      </c>
      <c r="F54" t="s">
        <v>111</v>
      </c>
      <c r="G54" s="8" t="str">
        <f t="shared" si="0"/>
        <v xml:space="preserve">        "PivotTable1").PivotFields("V25_sonstige"), "Anzahl von V25_sonstige", xlCount
   ActiveSheet.PivotTables("PivotTable1").AddDataField ActiveSheet.PivotTables( _
</v>
      </c>
      <c r="H54" s="9"/>
      <c r="I54" s="8" t="str">
        <f t="shared" si="1"/>
        <v>ActiveSheet.PivotTables("PivotTable1").PivotFields("Anzahl von V25_sonstige"). _
        Function = xlCountNums</v>
      </c>
      <c r="K54" s="10" t="str">
        <f t="shared" si="2"/>
        <v xml:space="preserve">        "PivotTable2").PivotFields("V25_sonstige"), "Mittelwert von V25_sonstige", xlAverage
   ActiveSheet.PivotTables("PivotTable2").AddDataField ActiveSheet.PivotTables( _
</v>
      </c>
    </row>
    <row r="55" spans="3:11" x14ac:dyDescent="0.25">
      <c r="C55" t="s">
        <v>63</v>
      </c>
      <c r="F55" t="s">
        <v>112</v>
      </c>
      <c r="G55" s="8" t="str">
        <f t="shared" si="0"/>
        <v xml:space="preserve">        "PivotTable1").PivotFields("V25_Ausland"), "Anzahl von V25_Ausland", xlCount
   ActiveSheet.PivotTables("PivotTable1").AddDataField ActiveSheet.PivotTables( _
</v>
      </c>
      <c r="H55" s="9"/>
      <c r="I55" s="8" t="str">
        <f t="shared" si="1"/>
        <v>ActiveSheet.PivotTables("PivotTable1").PivotFields("Anzahl von V25_Ausland"). _
        Function = xlCountNums</v>
      </c>
      <c r="K55" s="10" t="str">
        <f t="shared" si="2"/>
        <v xml:space="preserve">        "PivotTable2").PivotFields("V25_Ausland"), "Mittelwert von V25_Ausland", xlAverage
   ActiveSheet.PivotTables("PivotTable2").AddDataField ActiveSheet.PivotTables( _
</v>
      </c>
    </row>
    <row r="56" spans="3:11" x14ac:dyDescent="0.25">
      <c r="C56" t="s">
        <v>58</v>
      </c>
      <c r="D56" t="s">
        <v>85</v>
      </c>
      <c r="E56" t="s">
        <v>48</v>
      </c>
      <c r="F56" t="s">
        <v>25</v>
      </c>
      <c r="G56" s="8" t="str">
        <f t="shared" si="0"/>
        <v xml:space="preserve">        "PivotTable1").PivotFields("V26"), "Anzahl von V26", xlCount
   ActiveSheet.PivotTables("PivotTable1").AddDataField ActiveSheet.PivotTables( _
</v>
      </c>
      <c r="H56" s="9"/>
      <c r="I56" s="8" t="str">
        <f t="shared" si="1"/>
        <v>ActiveSheet.PivotTables("PivotTable1").PivotFields("Anzahl von V26"). _
        Function = xlCountNums</v>
      </c>
      <c r="K56" s="10" t="str">
        <f t="shared" si="2"/>
        <v xml:space="preserve">        "PivotTable2").PivotFields("V26"), "Mittelwert von V26", xlAverage
   ActiveSheet.PivotTables("PivotTable2").AddDataField ActiveSheet.PivotTables( _
</v>
      </c>
    </row>
    <row r="57" spans="3:11" x14ac:dyDescent="0.25">
      <c r="C57" t="s">
        <v>58</v>
      </c>
      <c r="E57" t="s">
        <v>49</v>
      </c>
      <c r="F57" t="s">
        <v>26</v>
      </c>
      <c r="G57" s="8" t="str">
        <f t="shared" si="0"/>
        <v xml:space="preserve">        "PivotTable1").PivotFields("V27"), "Anzahl von V27", xlCount
   ActiveSheet.PivotTables("PivotTable1").AddDataField ActiveSheet.PivotTables( _
</v>
      </c>
      <c r="H57" s="9"/>
      <c r="I57" s="8" t="str">
        <f t="shared" si="1"/>
        <v>ActiveSheet.PivotTables("PivotTable1").PivotFields("Anzahl von V27"). _
        Function = xlCountNums</v>
      </c>
      <c r="K57" s="10" t="str">
        <f t="shared" si="2"/>
        <v xml:space="preserve">        "PivotTable2").PivotFields("V27"), "Mittelwert von V27", xlAverage
   ActiveSheet.PivotTables("PivotTable2").AddDataField ActiveSheet.PivotTables( _
</v>
      </c>
    </row>
    <row r="58" spans="3:11" x14ac:dyDescent="0.25">
      <c r="C58" t="s">
        <v>63</v>
      </c>
      <c r="E58" t="s">
        <v>50</v>
      </c>
      <c r="F58" t="s">
        <v>27</v>
      </c>
      <c r="G58" s="8" t="str">
        <f t="shared" si="0"/>
        <v xml:space="preserve">        "PivotTable1").PivotFields("V28"), "Anzahl von V28", xlCount
   ActiveSheet.PivotTables("PivotTable1").AddDataField ActiveSheet.PivotTables( _
</v>
      </c>
      <c r="H58" s="9"/>
      <c r="I58" s="8" t="str">
        <f t="shared" si="1"/>
        <v>ActiveSheet.PivotTables("PivotTable1").PivotFields("Anzahl von V28"). _
        Function = xlCountNums</v>
      </c>
      <c r="K58" s="10" t="str">
        <f t="shared" si="2"/>
        <v xml:space="preserve">        "PivotTable2").PivotFields("V28"), "Mittelwert von V28", xlAverage
   ActiveSheet.PivotTables("PivotTable2").AddDataField ActiveSheet.PivotTables( _
</v>
      </c>
    </row>
    <row r="59" spans="3:11" x14ac:dyDescent="0.25">
      <c r="C59" t="s">
        <v>58</v>
      </c>
      <c r="D59" t="s">
        <v>86</v>
      </c>
      <c r="E59" t="s">
        <v>51</v>
      </c>
      <c r="F59" t="s">
        <v>28</v>
      </c>
      <c r="G59" s="8" t="str">
        <f t="shared" si="0"/>
        <v xml:space="preserve">        "PivotTable1").PivotFields("V29"), "Anzahl von V29", xlCount
   ActiveSheet.PivotTables("PivotTable1").AddDataField ActiveSheet.PivotTables( _
</v>
      </c>
      <c r="H59" s="9"/>
      <c r="I59" s="8" t="str">
        <f t="shared" si="1"/>
        <v>ActiveSheet.PivotTables("PivotTable1").PivotFields("Anzahl von V29"). _
        Function = xlCountNums</v>
      </c>
      <c r="K59" s="10" t="str">
        <f t="shared" si="2"/>
        <v xml:space="preserve">        "PivotTable2").PivotFields("V29"), "Mittelwert von V29", xlAverage
   ActiveSheet.PivotTables("PivotTable2").AddDataField ActiveSheet.PivotTables( _
</v>
      </c>
    </row>
    <row r="60" spans="3:11" x14ac:dyDescent="0.25">
      <c r="C60" t="s">
        <v>63</v>
      </c>
      <c r="E60" t="s">
        <v>52</v>
      </c>
      <c r="F60" t="s">
        <v>29</v>
      </c>
      <c r="G60" s="8" t="str">
        <f t="shared" si="0"/>
        <v xml:space="preserve">        "PivotTable1").PivotFields("V30"), "Anzahl von V30", xlCount
   ActiveSheet.PivotTables("PivotTable1").AddDataField ActiveSheet.PivotTables( _
</v>
      </c>
      <c r="H60" s="9"/>
      <c r="I60" s="8" t="str">
        <f t="shared" si="1"/>
        <v>ActiveSheet.PivotTables("PivotTable1").PivotFields("Anzahl von V30"). _
        Function = xlCountNums</v>
      </c>
      <c r="K60" s="10" t="str">
        <f t="shared" si="2"/>
        <v xml:space="preserve">        "PivotTable2").PivotFields("V30"), "Mittelwert von V30", xlAverage
   ActiveSheet.PivotTables("PivotTable2").AddDataField ActiveSheet.PivotTables( _
</v>
      </c>
    </row>
    <row r="61" spans="3:11" x14ac:dyDescent="0.25">
      <c r="C61" t="s">
        <v>63</v>
      </c>
      <c r="D61" t="s">
        <v>53</v>
      </c>
      <c r="F61" t="s">
        <v>113</v>
      </c>
      <c r="G61" s="8" t="str">
        <f t="shared" si="0"/>
        <v xml:space="preserve">        "PivotTable1").PivotFields("V31_Gott"), "Anzahl von V31_Gott", xlCount
   ActiveSheet.PivotTables("PivotTable1").AddDataField ActiveSheet.PivotTables( _
</v>
      </c>
      <c r="H61" s="9"/>
      <c r="I61" s="8" t="str">
        <f t="shared" si="1"/>
        <v>ActiveSheet.PivotTables("PivotTable1").PivotFields("Anzahl von V31_Gott"). _
        Function = xlCountNums</v>
      </c>
      <c r="K61" s="10" t="str">
        <f t="shared" si="2"/>
        <v xml:space="preserve">        "PivotTable2").PivotFields("V31_Gott"), "Mittelwert von V31_Gott", xlAverage
   ActiveSheet.PivotTables("PivotTable2").AddDataField ActiveSheet.PivotTables( _
</v>
      </c>
    </row>
    <row r="62" spans="3:11" x14ac:dyDescent="0.25">
      <c r="C62" t="s">
        <v>63</v>
      </c>
      <c r="F62" t="s">
        <v>114</v>
      </c>
      <c r="G62" s="8" t="str">
        <f t="shared" si="0"/>
        <v xml:space="preserve">        "PivotTable1").PivotFields("V31_Schicksal"), "Anzahl von V31_Schicksal", xlCount
   ActiveSheet.PivotTables("PivotTable1").AddDataField ActiveSheet.PivotTables( _
</v>
      </c>
      <c r="H62" s="9"/>
      <c r="I62" s="8" t="str">
        <f t="shared" si="1"/>
        <v>ActiveSheet.PivotTables("PivotTable1").PivotFields("Anzahl von V31_Schicksal"). _
        Function = xlCountNums</v>
      </c>
      <c r="K62" s="10" t="str">
        <f t="shared" si="2"/>
        <v xml:space="preserve">        "PivotTable2").PivotFields("V31_Schicksal"), "Mittelwert von V31_Schicksal", xlAverage
   ActiveSheet.PivotTables("PivotTable2").AddDataField ActiveSheet.PivotTables( _
</v>
      </c>
    </row>
    <row r="63" spans="3:11" x14ac:dyDescent="0.25">
      <c r="C63" t="s">
        <v>63</v>
      </c>
      <c r="F63" t="s">
        <v>115</v>
      </c>
      <c r="G63" s="8" t="str">
        <f t="shared" si="0"/>
        <v xml:space="preserve">        "PivotTable1").PivotFields("V31_Meinungsumfragen"), "Anzahl von V31_Meinungsumfragen", xlCount
   ActiveSheet.PivotTables("PivotTable1").AddDataField ActiveSheet.PivotTables( _
</v>
      </c>
      <c r="H63" s="9"/>
      <c r="I63" s="8" t="str">
        <f t="shared" si="1"/>
        <v>ActiveSheet.PivotTables("PivotTable1").PivotFields("Anzahl von V31_Meinungsumfragen"). _
        Function = xlCountNums</v>
      </c>
      <c r="K63" s="10" t="str">
        <f t="shared" si="2"/>
        <v xml:space="preserve">        "PivotTable2").PivotFields("V31_Meinungsumfragen"), "Mittelwert von V31_Meinungsumfragen", xlAverage
   ActiveSheet.PivotTables("PivotTable2").AddDataField ActiveSheet.PivotTables( _
</v>
      </c>
    </row>
    <row r="64" spans="3:11" x14ac:dyDescent="0.25">
      <c r="C64" t="s">
        <v>63</v>
      </c>
      <c r="D64" t="s">
        <v>54</v>
      </c>
      <c r="F64" t="s">
        <v>116</v>
      </c>
      <c r="G64" s="8" t="str">
        <f t="shared" si="0"/>
        <v xml:space="preserve">        "PivotTable1").PivotFields("V32_Top"), "Anzahl von V32_Top", xlCount
   ActiveSheet.PivotTables("PivotTable1").AddDataField ActiveSheet.PivotTables( _
</v>
      </c>
      <c r="H64" s="9"/>
      <c r="I64" s="8" t="str">
        <f t="shared" si="1"/>
        <v>ActiveSheet.PivotTables("PivotTable1").PivotFields("Anzahl von V32_Top"). _
        Function = xlCountNums</v>
      </c>
      <c r="K64" s="10" t="str">
        <f t="shared" si="2"/>
        <v xml:space="preserve">        "PivotTable2").PivotFields("V32_Top"), "Mittelwert von V32_Top", xlAverage
   ActiveSheet.PivotTables("PivotTable2").AddDataField ActiveSheet.PivotTables( _
</v>
      </c>
    </row>
    <row r="65" spans="3:11" x14ac:dyDescent="0.25">
      <c r="C65" t="s">
        <v>63</v>
      </c>
      <c r="F65" t="s">
        <v>117</v>
      </c>
      <c r="G65" s="8" t="str">
        <f t="shared" si="0"/>
        <v xml:space="preserve">        "PivotTable1").PivotFields("V32_Sach"), "Anzahl von V32_Sach", xlCount
   ActiveSheet.PivotTables("PivotTable1").AddDataField ActiveSheet.PivotTables( _
</v>
      </c>
      <c r="H65" s="9"/>
      <c r="I65" s="8" t="str">
        <f t="shared" si="1"/>
        <v>ActiveSheet.PivotTables("PivotTable1").PivotFields("Anzahl von V32_Sach"). _
        Function = xlCountNums</v>
      </c>
      <c r="K65" s="10" t="str">
        <f t="shared" si="2"/>
        <v xml:space="preserve">        "PivotTable2").PivotFields("V32_Sach"), "Mittelwert von V32_Sach", xlAverage
   ActiveSheet.PivotTables("PivotTable2").AddDataField ActiveSheet.PivotTables( _
</v>
      </c>
    </row>
    <row r="66" spans="3:11" x14ac:dyDescent="0.25">
      <c r="C66" t="s">
        <v>63</v>
      </c>
      <c r="F66" t="s">
        <v>118</v>
      </c>
      <c r="G66" s="8" t="str">
        <f t="shared" si="0"/>
        <v xml:space="preserve">        "PivotTable1").PivotFields("V32_Flaschen"), "Anzahl von V32_Flaschen", xlCount
   ActiveSheet.PivotTables("PivotTable1").AddDataField ActiveSheet.PivotTables( _
</v>
      </c>
      <c r="H66" s="9"/>
      <c r="I66" s="8" t="str">
        <f t="shared" si="1"/>
        <v>ActiveSheet.PivotTables("PivotTable1").PivotFields("Anzahl von V32_Flaschen"). _
        Function = xlCountNums</v>
      </c>
      <c r="K66" s="10" t="str">
        <f t="shared" si="2"/>
        <v xml:space="preserve">        "PivotTable2").PivotFields("V32_Flaschen"), "Mittelwert von V32_Flaschen", xlAverage
   ActiveSheet.PivotTables("PivotTable2").AddDataField ActiveSheet.PivotTables( _
</v>
      </c>
    </row>
    <row r="67" spans="3:11" x14ac:dyDescent="0.25">
      <c r="C67" t="s">
        <v>63</v>
      </c>
      <c r="F67" t="s">
        <v>119</v>
      </c>
      <c r="G67" s="8" t="str">
        <f t="shared" ref="G67:G70" si="3">CONCATENATE($G$4,F67,$G$5,F67,$G$6,CHAR(10),$G$3,CHAR(10))</f>
        <v xml:space="preserve">        "PivotTable1").PivotFields("V32_Privatier"), "Anzahl von V32_Privatier", xlCount
   ActiveSheet.PivotTables("PivotTable1").AddDataField ActiveSheet.PivotTables( _
</v>
      </c>
      <c r="H67" s="9"/>
      <c r="I67" s="8" t="str">
        <f t="shared" ref="I67:I70" si="4">CONCATENATE($I$4,F67,$I$5,CHAR(10),$I$6)</f>
        <v>ActiveSheet.PivotTables("PivotTable1").PivotFields("Anzahl von V32_Privatier"). _
        Function = xlCountNums</v>
      </c>
      <c r="K67" s="10" t="str">
        <f t="shared" ref="K67:K70" si="5">CONCATENATE($K$4,F67,$K$5,F67,$K$6,CHAR(10),$K$3,CHAR(10))</f>
        <v xml:space="preserve">        "PivotTable2").PivotFields("V32_Privatier"), "Mittelwert von V32_Privatier", xlAverage
   ActiveSheet.PivotTables("PivotTable2").AddDataField ActiveSheet.PivotTables( _
</v>
      </c>
    </row>
    <row r="68" spans="3:11" x14ac:dyDescent="0.25">
      <c r="C68" t="s">
        <v>63</v>
      </c>
      <c r="F68" t="s">
        <v>117</v>
      </c>
      <c r="G68" s="8" t="str">
        <f t="shared" si="3"/>
        <v xml:space="preserve">        "PivotTable1").PivotFields("V32_Sach"), "Anzahl von V32_Sach", xlCount
   ActiveSheet.PivotTables("PivotTable1").AddDataField ActiveSheet.PivotTables( _
</v>
      </c>
      <c r="H68" s="9"/>
      <c r="I68" s="8" t="str">
        <f t="shared" si="4"/>
        <v>ActiveSheet.PivotTables("PivotTable1").PivotFields("Anzahl von V32_Sach"). _
        Function = xlCountNums</v>
      </c>
      <c r="K68" s="10" t="str">
        <f t="shared" si="5"/>
        <v xml:space="preserve">        "PivotTable2").PivotFields("V32_Sach"), "Mittelwert von V32_Sach", xlAverage
   ActiveSheet.PivotTables("PivotTable2").AddDataField ActiveSheet.PivotTables( _
</v>
      </c>
    </row>
    <row r="69" spans="3:11" x14ac:dyDescent="0.25">
      <c r="C69" t="s">
        <v>63</v>
      </c>
      <c r="F69" t="s">
        <v>118</v>
      </c>
      <c r="G69" s="8" t="str">
        <f t="shared" si="3"/>
        <v xml:space="preserve">        "PivotTable1").PivotFields("V32_Flaschen"), "Anzahl von V32_Flaschen", xlCount
   ActiveSheet.PivotTables("PivotTable1").AddDataField ActiveSheet.PivotTables( _
</v>
      </c>
      <c r="H69" s="9"/>
      <c r="I69" s="8" t="str">
        <f t="shared" si="4"/>
        <v>ActiveSheet.PivotTables("PivotTable1").PivotFields("Anzahl von V32_Flaschen"). _
        Function = xlCountNums</v>
      </c>
      <c r="K69" s="10" t="str">
        <f t="shared" si="5"/>
        <v xml:space="preserve">        "PivotTable2").PivotFields("V32_Flaschen"), "Mittelwert von V32_Flaschen", xlAverage
   ActiveSheet.PivotTables("PivotTable2").AddDataField ActiveSheet.PivotTables( _
</v>
      </c>
    </row>
    <row r="70" spans="3:11" x14ac:dyDescent="0.25">
      <c r="C70" t="s">
        <v>63</v>
      </c>
      <c r="F70" t="s">
        <v>119</v>
      </c>
      <c r="G70" s="8" t="str">
        <f t="shared" si="3"/>
        <v xml:space="preserve">        "PivotTable1").PivotFields("V32_Privatier"), "Anzahl von V32_Privatier", xlCount
   ActiveSheet.PivotTables("PivotTable1").AddDataField ActiveSheet.PivotTables( _
</v>
      </c>
      <c r="H70" s="9"/>
      <c r="I70" s="8" t="str">
        <f t="shared" si="4"/>
        <v>ActiveSheet.PivotTables("PivotTable1").PivotFields("Anzahl von V32_Privatier"). _
        Function = xlCountNums</v>
      </c>
      <c r="K70" s="10" t="str">
        <f t="shared" si="5"/>
        <v xml:space="preserve">        "PivotTable2").PivotFields("V32_Privatier"), "Mittelwert von V32_Privatier", xlAverage
   ActiveSheet.PivotTables("PivotTable2").AddDataField ActiveSheet.PivotTables( _
</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BF168"/>
  <sheetViews>
    <sheetView zoomScale="85" zoomScaleNormal="85" workbookViewId="0">
      <pane xSplit="1" ySplit="13" topLeftCell="B14" activePane="bottomRight" state="frozen"/>
      <selection pane="topRight" activeCell="B1" sqref="B1"/>
      <selection pane="bottomLeft" activeCell="A25" sqref="A25"/>
      <selection pane="bottomRight" activeCell="A10" sqref="A10"/>
    </sheetView>
  </sheetViews>
  <sheetFormatPr baseColWidth="10" defaultColWidth="11.42578125" defaultRowHeight="15" x14ac:dyDescent="0.25"/>
  <cols>
    <col min="1" max="1" width="6" style="2" customWidth="1"/>
    <col min="2" max="2" width="8.140625" style="2" customWidth="1"/>
    <col min="3" max="3" width="7" style="2" customWidth="1"/>
    <col min="4" max="4" width="7.140625" style="2" customWidth="1"/>
    <col min="5" max="5" width="8.7109375" style="138" customWidth="1"/>
    <col min="6" max="6" width="7.5703125" style="2" customWidth="1"/>
    <col min="7" max="7" width="6.5703125" style="2" customWidth="1"/>
    <col min="8" max="8" width="8.7109375" style="138" customWidth="1"/>
    <col min="9" max="9" width="7.85546875" style="2" customWidth="1"/>
    <col min="10" max="10" width="7.140625" style="2" customWidth="1"/>
    <col min="11" max="11" width="8.7109375" style="138" customWidth="1"/>
    <col min="12" max="12" width="6.7109375" style="2" customWidth="1"/>
    <col min="13" max="13" width="5.85546875" style="2" customWidth="1"/>
    <col min="14" max="14" width="8.7109375" style="138" customWidth="1"/>
    <col min="15" max="15" width="6.42578125" style="2" customWidth="1"/>
    <col min="16" max="16" width="6.28515625" style="2" customWidth="1"/>
    <col min="17" max="17" width="8.7109375" style="138" customWidth="1"/>
    <col min="18" max="18" width="5.42578125" style="2" customWidth="1"/>
    <col min="19" max="19" width="5.140625" style="2" customWidth="1"/>
    <col min="20" max="20" width="7.42578125" style="131" customWidth="1"/>
    <col min="21" max="21" width="8.42578125" style="24" customWidth="1"/>
    <col min="22" max="22" width="7" style="2" customWidth="1"/>
    <col min="23" max="24" width="7.42578125" style="2" customWidth="1"/>
    <col min="25" max="25" width="7" style="2" customWidth="1"/>
    <col min="26" max="26" width="9.42578125" style="2" customWidth="1"/>
    <col min="27" max="27" width="9" style="2" customWidth="1"/>
    <col min="28" max="28" width="7.28515625" style="2" customWidth="1"/>
    <col min="29" max="29" width="8.5703125" style="2" customWidth="1"/>
    <col min="30" max="30" width="8.140625" style="24" customWidth="1"/>
    <col min="31" max="31" width="7.85546875" style="2" customWidth="1"/>
    <col min="32" max="34" width="11.42578125" style="2" customWidth="1"/>
    <col min="35" max="35" width="11.42578125" style="2"/>
    <col min="36" max="36" width="11.42578125" style="2" customWidth="1"/>
    <col min="37" max="40" width="11.42578125" style="2"/>
    <col min="41" max="41" width="11.42578125" style="2" customWidth="1"/>
    <col min="42" max="44" width="10" style="2" customWidth="1"/>
    <col min="45" max="45" width="11.42578125" style="2"/>
    <col min="46" max="46" width="11.42578125" style="2" customWidth="1"/>
    <col min="47" max="47" width="11.42578125" style="2"/>
    <col min="48" max="52" width="11.42578125" style="2" customWidth="1"/>
    <col min="53" max="53" width="9.140625" style="2" customWidth="1"/>
    <col min="54" max="54" width="11.42578125" style="81" customWidth="1"/>
    <col min="55" max="56" width="9.140625" style="2" customWidth="1"/>
    <col min="57" max="57" width="10.42578125" style="108" customWidth="1"/>
    <col min="58" max="58" width="7.5703125" style="2" customWidth="1"/>
    <col min="59" max="16384" width="11.42578125" style="2"/>
  </cols>
  <sheetData>
    <row r="1" spans="1:58" s="3" customFormat="1" x14ac:dyDescent="0.25">
      <c r="A1" s="154" t="s">
        <v>343</v>
      </c>
      <c r="B1" s="154"/>
      <c r="C1" s="155"/>
      <c r="D1" s="155"/>
      <c r="E1" s="156"/>
      <c r="F1" s="155"/>
      <c r="G1" s="155"/>
      <c r="H1" s="156"/>
      <c r="I1" s="155"/>
      <c r="J1" s="155"/>
      <c r="K1" s="156"/>
      <c r="L1" s="155"/>
      <c r="M1" s="155"/>
      <c r="N1" s="156"/>
      <c r="O1" s="155"/>
      <c r="P1" s="155"/>
      <c r="Q1" s="156"/>
      <c r="R1" s="155"/>
      <c r="S1" s="155"/>
      <c r="T1" s="155"/>
      <c r="U1" s="157"/>
      <c r="V1" s="155"/>
      <c r="W1" s="155"/>
      <c r="X1" s="155"/>
      <c r="Y1" s="155"/>
      <c r="Z1" s="155"/>
      <c r="AA1" s="155"/>
      <c r="AB1" s="155"/>
      <c r="AC1" s="155"/>
      <c r="AD1" s="157"/>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8"/>
      <c r="BF1" s="155"/>
    </row>
    <row r="2" spans="1:58" s="206" customFormat="1" x14ac:dyDescent="0.25">
      <c r="A2" s="197" t="s">
        <v>339</v>
      </c>
      <c r="B2" s="198"/>
      <c r="C2" s="199">
        <v>0.67105263157894735</v>
      </c>
      <c r="D2" s="199">
        <v>1.5701754385964912</v>
      </c>
      <c r="E2" s="200">
        <v>2.2083333333333335</v>
      </c>
      <c r="F2" s="199">
        <v>0.26315789473684209</v>
      </c>
      <c r="G2" s="199">
        <v>0.67105263157894735</v>
      </c>
      <c r="H2" s="200">
        <v>0.86403508771929827</v>
      </c>
      <c r="I2" s="199">
        <v>0.7366071428571429</v>
      </c>
      <c r="J2" s="199">
        <v>1.4821428571428572</v>
      </c>
      <c r="K2" s="200">
        <v>2.6469298245614037</v>
      </c>
      <c r="L2" s="199">
        <v>0.40707964601769914</v>
      </c>
      <c r="M2" s="199">
        <v>0.94298245614035092</v>
      </c>
      <c r="N2" s="200">
        <v>1.1096491228070176</v>
      </c>
      <c r="O2" s="199">
        <v>1.0221238938053097</v>
      </c>
      <c r="P2" s="199">
        <v>2.4078947368421053</v>
      </c>
      <c r="Q2" s="200">
        <v>3.4714912280701755</v>
      </c>
      <c r="R2" s="199">
        <v>0.13063063063063063</v>
      </c>
      <c r="S2" s="199">
        <v>0.24336283185840707</v>
      </c>
      <c r="T2" s="201">
        <v>0.25219298245614036</v>
      </c>
      <c r="U2" s="202">
        <v>2.4553571428571428</v>
      </c>
      <c r="V2" s="202">
        <v>3.4736842105263159</v>
      </c>
      <c r="W2" s="202">
        <v>2.1228070175438596</v>
      </c>
      <c r="X2" s="202">
        <v>3.9298245614035086</v>
      </c>
      <c r="Y2" s="202">
        <v>3.1327433628318584</v>
      </c>
      <c r="Z2" s="202">
        <v>2.6842105263157894</v>
      </c>
      <c r="AA2" s="202">
        <v>2.6754385964912282</v>
      </c>
      <c r="AB2" s="202">
        <v>2.6842105263157894</v>
      </c>
      <c r="AC2" s="203">
        <v>2.336283185840708</v>
      </c>
      <c r="AD2" s="199">
        <v>21.481132075471699</v>
      </c>
      <c r="AE2" s="204"/>
      <c r="AF2" s="205">
        <v>0.23584905660377359</v>
      </c>
      <c r="AG2" s="205">
        <v>0.37735849056603776</v>
      </c>
      <c r="AH2" s="205">
        <v>0.3867924528301887</v>
      </c>
      <c r="AI2" s="205">
        <v>0.52252252252252251</v>
      </c>
      <c r="AJ2" s="204"/>
      <c r="AK2" s="202">
        <v>1.4089908256880734</v>
      </c>
      <c r="AL2" s="199">
        <v>72.3</v>
      </c>
      <c r="AM2" s="199">
        <v>174.72897196261681</v>
      </c>
      <c r="AN2" s="202"/>
      <c r="AO2" s="204"/>
      <c r="AP2" s="205">
        <v>0.69911504424778759</v>
      </c>
      <c r="AQ2" s="205">
        <v>0.29203539823008851</v>
      </c>
      <c r="AR2" s="205">
        <v>8.8495575221238937E-3</v>
      </c>
      <c r="AS2" s="205">
        <v>0.23214285714285715</v>
      </c>
      <c r="AT2" s="204"/>
      <c r="AU2" s="202"/>
      <c r="AV2" s="204"/>
      <c r="AW2" s="205">
        <v>0.51851851851851849</v>
      </c>
      <c r="AX2" s="205">
        <v>0.16666666666666666</v>
      </c>
      <c r="AY2" s="205">
        <v>0.14814814814814814</v>
      </c>
      <c r="AZ2" s="205">
        <v>0.16666666666666666</v>
      </c>
      <c r="BA2" s="199">
        <v>12.913157894736843</v>
      </c>
      <c r="BB2" s="199"/>
      <c r="BC2" s="199">
        <v>31.084112149532711</v>
      </c>
      <c r="BD2" s="205">
        <v>0.54054054054054057</v>
      </c>
      <c r="BE2" s="205"/>
      <c r="BF2" s="205">
        <v>0.26785714285714285</v>
      </c>
    </row>
    <row r="3" spans="1:58" s="42" customFormat="1" x14ac:dyDescent="0.25">
      <c r="A3" s="146" t="s">
        <v>329</v>
      </c>
      <c r="B3" s="147"/>
      <c r="C3" s="151">
        <f t="shared" ref="C3:AD3" si="0">_xlfn.AGGREGATE(1,1,C14:C237)</f>
        <v>0.72077922077922074</v>
      </c>
      <c r="D3" s="151">
        <f t="shared" si="0"/>
        <v>1.8129032258064517</v>
      </c>
      <c r="E3" s="186">
        <f t="shared" si="0"/>
        <v>2.5499999999999998</v>
      </c>
      <c r="F3" s="151">
        <f t="shared" si="0"/>
        <v>0.26103896103896107</v>
      </c>
      <c r="G3" s="151">
        <f t="shared" si="0"/>
        <v>0.77741935483870972</v>
      </c>
      <c r="H3" s="186">
        <f t="shared" si="0"/>
        <v>0.85612903225806447</v>
      </c>
      <c r="I3" s="151">
        <f t="shared" si="0"/>
        <v>0.86423841059602646</v>
      </c>
      <c r="J3" s="151">
        <f t="shared" si="0"/>
        <v>1.8552631578947369</v>
      </c>
      <c r="K3" s="186">
        <f t="shared" si="0"/>
        <v>3.7532258064516131</v>
      </c>
      <c r="L3" s="151">
        <f t="shared" si="0"/>
        <v>0.47712418300653597</v>
      </c>
      <c r="M3" s="151">
        <f t="shared" si="0"/>
        <v>1.1071428571428572</v>
      </c>
      <c r="N3" s="186">
        <f t="shared" si="0"/>
        <v>1.4161290322580644</v>
      </c>
      <c r="O3" s="151">
        <f t="shared" si="0"/>
        <v>1.0437908496732025</v>
      </c>
      <c r="P3" s="151">
        <f t="shared" si="0"/>
        <v>2.725806451612903</v>
      </c>
      <c r="Q3" s="186">
        <f t="shared" si="0"/>
        <v>3.7609677419354841</v>
      </c>
      <c r="R3" s="151">
        <f t="shared" si="0"/>
        <v>0.13766666666666666</v>
      </c>
      <c r="S3" s="151">
        <f t="shared" si="0"/>
        <v>0.26470588235294118</v>
      </c>
      <c r="T3" s="187">
        <f t="shared" si="0"/>
        <v>0.25096774193548388</v>
      </c>
      <c r="U3" s="148">
        <f t="shared" si="0"/>
        <v>2.6666666666666665</v>
      </c>
      <c r="V3" s="148">
        <f t="shared" si="0"/>
        <v>3.4903225806451612</v>
      </c>
      <c r="W3" s="148">
        <f t="shared" si="0"/>
        <v>2.0387096774193547</v>
      </c>
      <c r="X3" s="148">
        <f t="shared" si="0"/>
        <v>3.948051948051948</v>
      </c>
      <c r="Y3" s="148">
        <f t="shared" si="0"/>
        <v>3.2077922077922079</v>
      </c>
      <c r="Z3" s="148">
        <f t="shared" si="0"/>
        <v>2.7870967741935484</v>
      </c>
      <c r="AA3" s="148">
        <f t="shared" si="0"/>
        <v>2.7290322580645161</v>
      </c>
      <c r="AB3" s="148">
        <f t="shared" si="0"/>
        <v>2.6838709677419357</v>
      </c>
      <c r="AC3" s="188">
        <f t="shared" si="0"/>
        <v>2.2857142857142856</v>
      </c>
      <c r="AD3" s="151">
        <f t="shared" si="0"/>
        <v>21.360544217687075</v>
      </c>
      <c r="AE3" s="149"/>
      <c r="AF3" s="150">
        <f>_xlfn.AGGREGATE(1,1,AF14:AF237)</f>
        <v>0.27891156462585032</v>
      </c>
      <c r="AG3" s="150">
        <f>_xlfn.AGGREGATE(1,1,AG14:AG237)</f>
        <v>0.3401360544217687</v>
      </c>
      <c r="AH3" s="150">
        <f>_xlfn.AGGREGATE(1,1,AH14:AH237)</f>
        <v>0.38095238095238093</v>
      </c>
      <c r="AI3" s="150">
        <f>_xlfn.AGGREGATE(1,1,AI14:AI237)</f>
        <v>0.48026315789473684</v>
      </c>
      <c r="AJ3" s="149"/>
      <c r="AK3" s="148">
        <f>_xlfn.AGGREGATE(1,1,AK14:AK237)</f>
        <v>1.2455033557046982</v>
      </c>
      <c r="AL3" s="151">
        <f>_xlfn.AGGREGATE(1,1,AL14:AL237)</f>
        <v>72.724409448818903</v>
      </c>
      <c r="AM3" s="151">
        <f>_xlfn.AGGREGATE(1,1,AM14:AM237)</f>
        <v>171.34625850340137</v>
      </c>
      <c r="AN3" s="148"/>
      <c r="AO3" s="149"/>
      <c r="AP3" s="150">
        <f>_xlfn.AGGREGATE(1,1,AP14:AP237)</f>
        <v>0.69480519480519476</v>
      </c>
      <c r="AQ3" s="150">
        <f>_xlfn.AGGREGATE(1,1,AQ14:AQ237)</f>
        <v>0.29220779220779219</v>
      </c>
      <c r="AR3" s="150">
        <f>_xlfn.AGGREGATE(1,1,AR14:AR237)</f>
        <v>1.2987012987012988E-2</v>
      </c>
      <c r="AS3" s="150">
        <f>_xlfn.AGGREGATE(1,1,AS14:AS237)</f>
        <v>0.19607843137254902</v>
      </c>
      <c r="AT3" s="149"/>
      <c r="AU3" s="148"/>
      <c r="AV3" s="149"/>
      <c r="AW3" s="150">
        <f>_xlfn.AGGREGATE(1,1,AW14:AW237)</f>
        <v>0.49659863945578231</v>
      </c>
      <c r="AX3" s="150">
        <f>_xlfn.AGGREGATE(1,1,AX14:AX237)</f>
        <v>0.19047619047619047</v>
      </c>
      <c r="AY3" s="150">
        <f>_xlfn.AGGREGATE(1,1,AY14:AY237)</f>
        <v>0.1360544217687075</v>
      </c>
      <c r="AZ3" s="150">
        <f>_xlfn.AGGREGATE(1,1,AZ14:AZ237)</f>
        <v>0.17687074829931973</v>
      </c>
      <c r="BA3" s="151">
        <f>_xlfn.AGGREGATE(1,1,BA14:BA237)</f>
        <v>15.48233082706767</v>
      </c>
      <c r="BB3" s="151"/>
      <c r="BC3" s="151">
        <f>_xlfn.AGGREGATE(1,1,BC14:BC237)</f>
        <v>32.120408163265303</v>
      </c>
      <c r="BD3" s="150">
        <f>_xlfn.AGGREGATE(1,1,BD14:BD237)</f>
        <v>0.55629139072847678</v>
      </c>
      <c r="BE3" s="150"/>
      <c r="BF3" s="150">
        <f>_xlfn.AGGREGATE(1,1,BF14:BF237)</f>
        <v>0.25</v>
      </c>
    </row>
    <row r="4" spans="1:58" s="145" customFormat="1" ht="12.75" x14ac:dyDescent="0.2">
      <c r="A4" s="86" t="s">
        <v>331</v>
      </c>
      <c r="B4" s="143"/>
      <c r="C4" s="144">
        <f t="shared" ref="C4:AD4" si="1">_xlfn.AGGREGATE(4,1,C14:C237)</f>
        <v>6</v>
      </c>
      <c r="D4" s="144">
        <f t="shared" si="1"/>
        <v>5</v>
      </c>
      <c r="E4" s="159">
        <f t="shared" si="1"/>
        <v>30</v>
      </c>
      <c r="F4" s="144">
        <f t="shared" si="1"/>
        <v>3</v>
      </c>
      <c r="G4" s="144">
        <f t="shared" si="1"/>
        <v>7</v>
      </c>
      <c r="H4" s="159">
        <f t="shared" si="1"/>
        <v>15</v>
      </c>
      <c r="I4" s="144">
        <f t="shared" si="1"/>
        <v>7</v>
      </c>
      <c r="J4" s="144">
        <f t="shared" si="1"/>
        <v>10</v>
      </c>
      <c r="K4" s="159">
        <f t="shared" si="1"/>
        <v>49</v>
      </c>
      <c r="L4" s="144">
        <f t="shared" si="1"/>
        <v>5</v>
      </c>
      <c r="M4" s="144">
        <f t="shared" si="1"/>
        <v>5</v>
      </c>
      <c r="N4" s="159">
        <f t="shared" si="1"/>
        <v>16</v>
      </c>
      <c r="O4" s="144">
        <f t="shared" si="1"/>
        <v>5</v>
      </c>
      <c r="P4" s="144">
        <f t="shared" si="1"/>
        <v>10</v>
      </c>
      <c r="Q4" s="159">
        <f t="shared" si="1"/>
        <v>25</v>
      </c>
      <c r="R4" s="144">
        <f t="shared" si="1"/>
        <v>2</v>
      </c>
      <c r="S4" s="144">
        <f t="shared" si="1"/>
        <v>5</v>
      </c>
      <c r="T4" s="161">
        <f t="shared" si="1"/>
        <v>10</v>
      </c>
      <c r="U4" s="144">
        <f t="shared" si="1"/>
        <v>5</v>
      </c>
      <c r="V4" s="144">
        <f t="shared" si="1"/>
        <v>5</v>
      </c>
      <c r="W4" s="144">
        <f t="shared" si="1"/>
        <v>5</v>
      </c>
      <c r="X4" s="144">
        <f t="shared" si="1"/>
        <v>5</v>
      </c>
      <c r="Y4" s="144">
        <f t="shared" si="1"/>
        <v>5</v>
      </c>
      <c r="Z4" s="144">
        <f t="shared" si="1"/>
        <v>5</v>
      </c>
      <c r="AA4" s="144">
        <f t="shared" si="1"/>
        <v>5</v>
      </c>
      <c r="AB4" s="144">
        <f t="shared" si="1"/>
        <v>5</v>
      </c>
      <c r="AC4" s="189">
        <f t="shared" si="1"/>
        <v>5</v>
      </c>
      <c r="AD4" s="144">
        <f t="shared" si="1"/>
        <v>34</v>
      </c>
      <c r="AE4" s="144"/>
      <c r="AF4" s="144">
        <f>_xlfn.AGGREGATE(4,1,AF14:AF237)</f>
        <v>1</v>
      </c>
      <c r="AG4" s="144">
        <f>_xlfn.AGGREGATE(4,1,AG14:AG237)</f>
        <v>1</v>
      </c>
      <c r="AH4" s="144">
        <f>_xlfn.AGGREGATE(4,1,AH14:AH237)</f>
        <v>1</v>
      </c>
      <c r="AI4" s="144">
        <f>_xlfn.AGGREGATE(4,1,AI14:AI237)</f>
        <v>1</v>
      </c>
      <c r="AJ4" s="144"/>
      <c r="AK4" s="144">
        <f>_xlfn.AGGREGATE(4,1,AK14:AK237)</f>
        <v>12</v>
      </c>
      <c r="AL4" s="144">
        <f>_xlfn.AGGREGATE(4,1,AL14:AL237)</f>
        <v>120</v>
      </c>
      <c r="AM4" s="144">
        <f>_xlfn.AGGREGATE(4,1,AM14:AM237)</f>
        <v>200</v>
      </c>
      <c r="AN4" s="144">
        <f>_xlfn.AGGREGATE(4,1,AN14:AN237)</f>
        <v>3</v>
      </c>
      <c r="AO4" s="144"/>
      <c r="AP4" s="144">
        <f>_xlfn.AGGREGATE(4,1,AP14:AP237)</f>
        <v>1</v>
      </c>
      <c r="AQ4" s="144">
        <f>_xlfn.AGGREGATE(4,1,AQ14:AQ237)</f>
        <v>1</v>
      </c>
      <c r="AR4" s="144">
        <f>_xlfn.AGGREGATE(4,1,AR14:AR237)</f>
        <v>1</v>
      </c>
      <c r="AS4" s="144">
        <f>_xlfn.AGGREGATE(4,1,AS14:AS237)</f>
        <v>1</v>
      </c>
      <c r="AT4" s="144"/>
      <c r="AU4" s="144">
        <f>_xlfn.AGGREGATE(4,1,AU14:AU237)</f>
        <v>20</v>
      </c>
      <c r="AV4" s="144"/>
      <c r="AW4" s="144">
        <f>_xlfn.AGGREGATE(4,1,AW14:AW237)</f>
        <v>1</v>
      </c>
      <c r="AX4" s="144">
        <f>_xlfn.AGGREGATE(4,1,AX14:AX237)</f>
        <v>1</v>
      </c>
      <c r="AY4" s="144">
        <f>_xlfn.AGGREGATE(4,1,AY14:AY237)</f>
        <v>1</v>
      </c>
      <c r="AZ4" s="144">
        <f>_xlfn.AGGREGATE(4,1,AZ14:AZ237)</f>
        <v>1</v>
      </c>
      <c r="BA4" s="144">
        <f>_xlfn.AGGREGATE(4,1,BA14:BA237)</f>
        <v>142</v>
      </c>
      <c r="BB4" s="144"/>
      <c r="BC4" s="144">
        <f>_xlfn.AGGREGATE(4,1,BC14:BC237)</f>
        <v>180</v>
      </c>
      <c r="BD4" s="144">
        <f>_xlfn.AGGREGATE(4,1,BD14:BD237)</f>
        <v>1</v>
      </c>
      <c r="BE4" s="144"/>
      <c r="BF4" s="144">
        <f>_xlfn.AGGREGATE(4,1,BF14:BF237)</f>
        <v>1</v>
      </c>
    </row>
    <row r="5" spans="1:58" s="145" customFormat="1" ht="12.75" x14ac:dyDescent="0.2">
      <c r="A5" s="86" t="s">
        <v>332</v>
      </c>
      <c r="B5" s="143"/>
      <c r="C5" s="144">
        <f t="shared" ref="C5:AD5" si="2">_xlfn.AGGREGATE(5,1,C14:C237)</f>
        <v>0</v>
      </c>
      <c r="D5" s="144">
        <f t="shared" si="2"/>
        <v>0</v>
      </c>
      <c r="E5" s="159">
        <f t="shared" si="2"/>
        <v>0</v>
      </c>
      <c r="F5" s="144">
        <f t="shared" si="2"/>
        <v>0</v>
      </c>
      <c r="G5" s="144">
        <f t="shared" si="2"/>
        <v>0</v>
      </c>
      <c r="H5" s="159">
        <f t="shared" si="2"/>
        <v>0</v>
      </c>
      <c r="I5" s="144">
        <f t="shared" si="2"/>
        <v>0</v>
      </c>
      <c r="J5" s="144">
        <f t="shared" si="2"/>
        <v>0</v>
      </c>
      <c r="K5" s="159">
        <f t="shared" si="2"/>
        <v>0</v>
      </c>
      <c r="L5" s="144">
        <f t="shared" si="2"/>
        <v>0</v>
      </c>
      <c r="M5" s="144">
        <f t="shared" si="2"/>
        <v>0</v>
      </c>
      <c r="N5" s="159">
        <f t="shared" si="2"/>
        <v>0</v>
      </c>
      <c r="O5" s="144">
        <f t="shared" si="2"/>
        <v>0</v>
      </c>
      <c r="P5" s="144">
        <f t="shared" si="2"/>
        <v>0</v>
      </c>
      <c r="Q5" s="159">
        <f t="shared" si="2"/>
        <v>0</v>
      </c>
      <c r="R5" s="144">
        <f t="shared" si="2"/>
        <v>0</v>
      </c>
      <c r="S5" s="144">
        <f t="shared" si="2"/>
        <v>0</v>
      </c>
      <c r="T5" s="161">
        <f t="shared" si="2"/>
        <v>0</v>
      </c>
      <c r="U5" s="144">
        <f t="shared" si="2"/>
        <v>1</v>
      </c>
      <c r="V5" s="144">
        <f t="shared" si="2"/>
        <v>1</v>
      </c>
      <c r="W5" s="144">
        <f t="shared" si="2"/>
        <v>1</v>
      </c>
      <c r="X5" s="144">
        <f t="shared" si="2"/>
        <v>1</v>
      </c>
      <c r="Y5" s="144">
        <f t="shared" si="2"/>
        <v>1</v>
      </c>
      <c r="Z5" s="144">
        <f t="shared" si="2"/>
        <v>1</v>
      </c>
      <c r="AA5" s="144">
        <f t="shared" si="2"/>
        <v>1</v>
      </c>
      <c r="AB5" s="144">
        <f t="shared" si="2"/>
        <v>1</v>
      </c>
      <c r="AC5" s="189">
        <f t="shared" si="2"/>
        <v>1</v>
      </c>
      <c r="AD5" s="144">
        <f t="shared" si="2"/>
        <v>18</v>
      </c>
      <c r="AE5" s="144"/>
      <c r="AF5" s="144">
        <f>_xlfn.AGGREGATE(5,1,AF14:AF237)</f>
        <v>0</v>
      </c>
      <c r="AG5" s="144">
        <f>_xlfn.AGGREGATE(5,1,AG14:AG237)</f>
        <v>0</v>
      </c>
      <c r="AH5" s="144">
        <f>_xlfn.AGGREGATE(5,1,AH14:AH237)</f>
        <v>0</v>
      </c>
      <c r="AI5" s="144">
        <f>_xlfn.AGGREGATE(5,1,AI14:AI237)</f>
        <v>0</v>
      </c>
      <c r="AJ5" s="144"/>
      <c r="AK5" s="144">
        <f>_xlfn.AGGREGATE(5,1,AK14:AK237)</f>
        <v>0</v>
      </c>
      <c r="AL5" s="144">
        <f>_xlfn.AGGREGATE(5,1,AL14:AL237)</f>
        <v>45</v>
      </c>
      <c r="AM5" s="144">
        <f>_xlfn.AGGREGATE(5,1,AM14:AM237)</f>
        <v>1.68</v>
      </c>
      <c r="AN5" s="144">
        <f>_xlfn.AGGREGATE(5,1,AN14:AN237)</f>
        <v>1</v>
      </c>
      <c r="AO5" s="144"/>
      <c r="AP5" s="144">
        <f>_xlfn.AGGREGATE(5,1,AP14:AP237)</f>
        <v>0</v>
      </c>
      <c r="AQ5" s="144">
        <f>_xlfn.AGGREGATE(5,1,AQ14:AQ237)</f>
        <v>0</v>
      </c>
      <c r="AR5" s="144">
        <f>_xlfn.AGGREGATE(5,1,AR14:AR237)</f>
        <v>0</v>
      </c>
      <c r="AS5" s="144">
        <f>_xlfn.AGGREGATE(5,1,AS14:AS237)</f>
        <v>0</v>
      </c>
      <c r="AT5" s="144"/>
      <c r="AU5" s="144">
        <f>_xlfn.AGGREGATE(5,1,AU14:AU237)</f>
        <v>1</v>
      </c>
      <c r="AV5" s="144"/>
      <c r="AW5" s="144">
        <f>_xlfn.AGGREGATE(5,1,AW14:AW237)</f>
        <v>0</v>
      </c>
      <c r="AX5" s="144">
        <f>_xlfn.AGGREGATE(5,1,AX14:AX237)</f>
        <v>0</v>
      </c>
      <c r="AY5" s="144">
        <f>_xlfn.AGGREGATE(5,1,AY14:AY237)</f>
        <v>0</v>
      </c>
      <c r="AZ5" s="144">
        <f>_xlfn.AGGREGATE(5,1,AZ14:AZ237)</f>
        <v>0</v>
      </c>
      <c r="BA5" s="144">
        <f>_xlfn.AGGREGATE(5,1,BA14:BA237)</f>
        <v>0</v>
      </c>
      <c r="BB5" s="144"/>
      <c r="BC5" s="144">
        <f>_xlfn.AGGREGATE(5,1,BC14:BC237)</f>
        <v>0</v>
      </c>
      <c r="BD5" s="144">
        <f>_xlfn.AGGREGATE(5,1,BD14:BD237)</f>
        <v>0</v>
      </c>
      <c r="BE5" s="144"/>
      <c r="BF5" s="144">
        <f>_xlfn.AGGREGATE(5,1,BF14:BF237)</f>
        <v>0</v>
      </c>
    </row>
    <row r="6" spans="1:58" s="139" customFormat="1" ht="12.75" x14ac:dyDescent="0.2">
      <c r="A6" s="140" t="s">
        <v>330</v>
      </c>
      <c r="B6" s="141"/>
      <c r="C6" s="142">
        <f t="shared" ref="C6:AD6" si="3">_xlfn.AGGREGATE(2,1,C14:C237)</f>
        <v>154</v>
      </c>
      <c r="D6" s="142">
        <f t="shared" si="3"/>
        <v>155</v>
      </c>
      <c r="E6" s="160">
        <f t="shared" si="3"/>
        <v>155</v>
      </c>
      <c r="F6" s="142">
        <f t="shared" si="3"/>
        <v>154</v>
      </c>
      <c r="G6" s="142">
        <f t="shared" si="3"/>
        <v>155</v>
      </c>
      <c r="H6" s="160">
        <f t="shared" si="3"/>
        <v>155</v>
      </c>
      <c r="I6" s="142">
        <f t="shared" si="3"/>
        <v>151</v>
      </c>
      <c r="J6" s="142">
        <f t="shared" si="3"/>
        <v>152</v>
      </c>
      <c r="K6" s="160">
        <f t="shared" si="3"/>
        <v>155</v>
      </c>
      <c r="L6" s="142">
        <f t="shared" si="3"/>
        <v>153</v>
      </c>
      <c r="M6" s="142">
        <f t="shared" si="3"/>
        <v>154</v>
      </c>
      <c r="N6" s="160">
        <f t="shared" si="3"/>
        <v>155</v>
      </c>
      <c r="O6" s="142">
        <f t="shared" si="3"/>
        <v>153</v>
      </c>
      <c r="P6" s="142">
        <f t="shared" si="3"/>
        <v>155</v>
      </c>
      <c r="Q6" s="160">
        <f t="shared" si="3"/>
        <v>155</v>
      </c>
      <c r="R6" s="142">
        <f t="shared" si="3"/>
        <v>150</v>
      </c>
      <c r="S6" s="142">
        <f t="shared" si="3"/>
        <v>153</v>
      </c>
      <c r="T6" s="162">
        <f t="shared" si="3"/>
        <v>155</v>
      </c>
      <c r="U6" s="142">
        <f t="shared" si="3"/>
        <v>153</v>
      </c>
      <c r="V6" s="142">
        <f t="shared" si="3"/>
        <v>155</v>
      </c>
      <c r="W6" s="142">
        <f t="shared" si="3"/>
        <v>155</v>
      </c>
      <c r="X6" s="142">
        <f t="shared" si="3"/>
        <v>154</v>
      </c>
      <c r="Y6" s="142">
        <f t="shared" si="3"/>
        <v>154</v>
      </c>
      <c r="Z6" s="142">
        <f t="shared" si="3"/>
        <v>155</v>
      </c>
      <c r="AA6" s="142">
        <f t="shared" si="3"/>
        <v>155</v>
      </c>
      <c r="AB6" s="142">
        <f t="shared" si="3"/>
        <v>155</v>
      </c>
      <c r="AC6" s="190">
        <f t="shared" si="3"/>
        <v>154</v>
      </c>
      <c r="AD6" s="142">
        <f t="shared" si="3"/>
        <v>147</v>
      </c>
      <c r="AE6" s="142"/>
      <c r="AF6" s="142">
        <f>_xlfn.AGGREGATE(2,1,AF14:AF237)</f>
        <v>147</v>
      </c>
      <c r="AG6" s="142">
        <f>_xlfn.AGGREGATE(2,1,AG14:AG237)</f>
        <v>147</v>
      </c>
      <c r="AH6" s="142">
        <f>_xlfn.AGGREGATE(2,1,AH14:AH237)</f>
        <v>147</v>
      </c>
      <c r="AI6" s="142">
        <f>_xlfn.AGGREGATE(2,1,AI14:AI237)</f>
        <v>152</v>
      </c>
      <c r="AJ6" s="142"/>
      <c r="AK6" s="142">
        <f>_xlfn.AGGREGATE(2,1,AK14:AK237)</f>
        <v>149</v>
      </c>
      <c r="AL6" s="142">
        <f>_xlfn.AGGREGATE(2,1,AL14:AL237)</f>
        <v>127</v>
      </c>
      <c r="AM6" s="142">
        <f>_xlfn.AGGREGATE(2,1,AM14:AM237)</f>
        <v>147</v>
      </c>
      <c r="AN6" s="142">
        <f>_xlfn.AGGREGATE(2,1,AN14:AN237)</f>
        <v>154</v>
      </c>
      <c r="AO6" s="142"/>
      <c r="AP6" s="142">
        <f>_xlfn.AGGREGATE(2,1,AP14:AP237)</f>
        <v>154</v>
      </c>
      <c r="AQ6" s="142">
        <f>_xlfn.AGGREGATE(2,1,AQ14:AQ237)</f>
        <v>154</v>
      </c>
      <c r="AR6" s="142">
        <f>_xlfn.AGGREGATE(2,1,AR14:AR237)</f>
        <v>154</v>
      </c>
      <c r="AS6" s="142">
        <f>_xlfn.AGGREGATE(2,1,AS14:AS237)</f>
        <v>153</v>
      </c>
      <c r="AT6" s="142"/>
      <c r="AU6" s="142">
        <f>_xlfn.AGGREGATE(2,1,AU14:AU237)</f>
        <v>147</v>
      </c>
      <c r="AV6" s="142"/>
      <c r="AW6" s="142">
        <f>_xlfn.AGGREGATE(2,1,AW14:AW237)</f>
        <v>147</v>
      </c>
      <c r="AX6" s="142">
        <f>_xlfn.AGGREGATE(2,1,AX14:AX237)</f>
        <v>147</v>
      </c>
      <c r="AY6" s="142">
        <f>_xlfn.AGGREGATE(2,1,AY14:AY237)</f>
        <v>147</v>
      </c>
      <c r="AZ6" s="142">
        <f>_xlfn.AGGREGATE(2,1,AZ14:AZ237)</f>
        <v>147</v>
      </c>
      <c r="BA6" s="142">
        <f>_xlfn.AGGREGATE(2,1,BA14:BA237)</f>
        <v>133</v>
      </c>
      <c r="BB6" s="142"/>
      <c r="BC6" s="142">
        <f>_xlfn.AGGREGATE(2,1,BC14:BC237)</f>
        <v>147</v>
      </c>
      <c r="BD6" s="142">
        <f>_xlfn.AGGREGATE(2,1,BD14:BD237)</f>
        <v>151</v>
      </c>
      <c r="BE6" s="142"/>
      <c r="BF6" s="142">
        <f>_xlfn.AGGREGATE(2,1,BF14:BF237)</f>
        <v>152</v>
      </c>
    </row>
    <row r="7" spans="1:58" s="39" customFormat="1" ht="12.75" x14ac:dyDescent="0.2">
      <c r="A7" s="191" t="s">
        <v>333</v>
      </c>
      <c r="B7" s="87"/>
      <c r="C7" s="192">
        <f t="shared" ref="C7:AD7" si="4">_xlfn.AGGREGATE(9,1,C14:C237)</f>
        <v>111</v>
      </c>
      <c r="D7" s="192">
        <f t="shared" si="4"/>
        <v>281</v>
      </c>
      <c r="E7" s="193">
        <f t="shared" si="4"/>
        <v>395.25</v>
      </c>
      <c r="F7" s="192">
        <f t="shared" si="4"/>
        <v>40.200000000000003</v>
      </c>
      <c r="G7" s="192">
        <f t="shared" si="4"/>
        <v>120.5</v>
      </c>
      <c r="H7" s="193">
        <f t="shared" si="4"/>
        <v>132.69999999999999</v>
      </c>
      <c r="I7" s="192">
        <f t="shared" si="4"/>
        <v>130.5</v>
      </c>
      <c r="J7" s="192">
        <f t="shared" si="4"/>
        <v>282</v>
      </c>
      <c r="K7" s="193">
        <f t="shared" si="4"/>
        <v>581.75</v>
      </c>
      <c r="L7" s="192">
        <f t="shared" si="4"/>
        <v>73</v>
      </c>
      <c r="M7" s="192">
        <f t="shared" si="4"/>
        <v>170.5</v>
      </c>
      <c r="N7" s="193">
        <f t="shared" si="4"/>
        <v>219.5</v>
      </c>
      <c r="O7" s="192">
        <f t="shared" si="4"/>
        <v>159.69999999999999</v>
      </c>
      <c r="P7" s="192">
        <f t="shared" si="4"/>
        <v>422.5</v>
      </c>
      <c r="Q7" s="193">
        <f t="shared" si="4"/>
        <v>582.95000000000005</v>
      </c>
      <c r="R7" s="192">
        <f t="shared" si="4"/>
        <v>20.65</v>
      </c>
      <c r="S7" s="192">
        <f t="shared" si="4"/>
        <v>40.5</v>
      </c>
      <c r="T7" s="194">
        <f t="shared" si="4"/>
        <v>38.9</v>
      </c>
      <c r="U7" s="192">
        <f t="shared" si="4"/>
        <v>408</v>
      </c>
      <c r="V7" s="192">
        <f t="shared" si="4"/>
        <v>541</v>
      </c>
      <c r="W7" s="192">
        <f t="shared" si="4"/>
        <v>316</v>
      </c>
      <c r="X7" s="192">
        <f t="shared" si="4"/>
        <v>608</v>
      </c>
      <c r="Y7" s="192">
        <f t="shared" si="4"/>
        <v>494</v>
      </c>
      <c r="Z7" s="192">
        <f t="shared" si="4"/>
        <v>432</v>
      </c>
      <c r="AA7" s="192">
        <f t="shared" si="4"/>
        <v>423</v>
      </c>
      <c r="AB7" s="192">
        <f t="shared" si="4"/>
        <v>416</v>
      </c>
      <c r="AC7" s="195">
        <f t="shared" si="4"/>
        <v>352</v>
      </c>
      <c r="AD7" s="192">
        <f t="shared" si="4"/>
        <v>3140</v>
      </c>
      <c r="AE7" s="192"/>
      <c r="AF7" s="192">
        <f>_xlfn.AGGREGATE(9,1,AF14:AF237)</f>
        <v>41</v>
      </c>
      <c r="AG7" s="192">
        <f>_xlfn.AGGREGATE(9,1,AG14:AG237)</f>
        <v>50</v>
      </c>
      <c r="AH7" s="192">
        <f>_xlfn.AGGREGATE(9,1,AH14:AH237)</f>
        <v>56</v>
      </c>
      <c r="AI7" s="192">
        <f>_xlfn.AGGREGATE(9,1,AI14:AI237)</f>
        <v>73</v>
      </c>
      <c r="AJ7" s="192"/>
      <c r="AK7" s="192">
        <f>_xlfn.AGGREGATE(9,1,AK14:AK237)</f>
        <v>185.58</v>
      </c>
      <c r="AL7" s="192">
        <f>_xlfn.AGGREGATE(9,1,AL14:AL237)</f>
        <v>9236</v>
      </c>
      <c r="AM7" s="192">
        <f>_xlfn.AGGREGATE(9,1,AM14:AM237)</f>
        <v>25187.9</v>
      </c>
      <c r="AN7" s="192">
        <f>_xlfn.AGGREGATE(9,1,AN14:AN237)</f>
        <v>203</v>
      </c>
      <c r="AO7" s="192"/>
      <c r="AP7" s="192">
        <f>_xlfn.AGGREGATE(9,1,AP14:AP237)</f>
        <v>107</v>
      </c>
      <c r="AQ7" s="192">
        <f>_xlfn.AGGREGATE(9,1,AQ14:AQ237)</f>
        <v>45</v>
      </c>
      <c r="AR7" s="192">
        <f>_xlfn.AGGREGATE(9,1,AR14:AR237)</f>
        <v>2</v>
      </c>
      <c r="AS7" s="192">
        <f>_xlfn.AGGREGATE(9,1,AS14:AS237)</f>
        <v>30</v>
      </c>
      <c r="AT7" s="192"/>
      <c r="AU7" s="192"/>
      <c r="AV7" s="192"/>
      <c r="AW7" s="192">
        <f>_xlfn.AGGREGATE(9,1,AW14:AW237)</f>
        <v>73</v>
      </c>
      <c r="AX7" s="192">
        <f>_xlfn.AGGREGATE(9,1,AX14:AX237)</f>
        <v>28</v>
      </c>
      <c r="AY7" s="192">
        <f>_xlfn.AGGREGATE(9,1,AY14:AY237)</f>
        <v>20</v>
      </c>
      <c r="AZ7" s="192">
        <f>_xlfn.AGGREGATE(9,1,AZ14:AZ237)</f>
        <v>26</v>
      </c>
      <c r="BA7" s="192">
        <f>_xlfn.AGGREGATE(9,1,BA14:BA237)</f>
        <v>2059.15</v>
      </c>
      <c r="BB7" s="192"/>
      <c r="BC7" s="192">
        <f>_xlfn.AGGREGATE(9,1,BC14:BC237)</f>
        <v>4721.7</v>
      </c>
      <c r="BD7" s="192">
        <f>_xlfn.AGGREGATE(9,1,BD14:BD237)</f>
        <v>84</v>
      </c>
      <c r="BE7" s="192"/>
      <c r="BF7" s="192">
        <f>_xlfn.AGGREGATE(9,1,BF14:BF237)</f>
        <v>38</v>
      </c>
    </row>
    <row r="8" spans="1:58" s="139" customFormat="1" ht="12.75" x14ac:dyDescent="0.2">
      <c r="A8" s="140" t="s">
        <v>334</v>
      </c>
      <c r="B8" s="141"/>
      <c r="C8" s="142">
        <f t="shared" ref="C8:AD8" si="5">_xlfn.AGGREGATE(12,1,C14:C237)</f>
        <v>1</v>
      </c>
      <c r="D8" s="142">
        <f t="shared" si="5"/>
        <v>2</v>
      </c>
      <c r="E8" s="160">
        <f t="shared" si="5"/>
        <v>1</v>
      </c>
      <c r="F8" s="142">
        <f t="shared" si="5"/>
        <v>0</v>
      </c>
      <c r="G8" s="142">
        <f t="shared" si="5"/>
        <v>0</v>
      </c>
      <c r="H8" s="160">
        <f t="shared" si="5"/>
        <v>0</v>
      </c>
      <c r="I8" s="142">
        <f t="shared" si="5"/>
        <v>0</v>
      </c>
      <c r="J8" s="142">
        <f t="shared" si="5"/>
        <v>0</v>
      </c>
      <c r="K8" s="160">
        <f t="shared" si="5"/>
        <v>0</v>
      </c>
      <c r="L8" s="142">
        <f t="shared" si="5"/>
        <v>0</v>
      </c>
      <c r="M8" s="142">
        <f t="shared" si="5"/>
        <v>0</v>
      </c>
      <c r="N8" s="160">
        <f t="shared" si="5"/>
        <v>0</v>
      </c>
      <c r="O8" s="142">
        <f t="shared" si="5"/>
        <v>1</v>
      </c>
      <c r="P8" s="142">
        <f t="shared" si="5"/>
        <v>3</v>
      </c>
      <c r="Q8" s="160">
        <f t="shared" si="5"/>
        <v>3</v>
      </c>
      <c r="R8" s="142">
        <f t="shared" si="5"/>
        <v>0</v>
      </c>
      <c r="S8" s="142">
        <f t="shared" si="5"/>
        <v>0</v>
      </c>
      <c r="T8" s="162">
        <f t="shared" si="5"/>
        <v>0</v>
      </c>
      <c r="U8" s="142">
        <f t="shared" si="5"/>
        <v>3</v>
      </c>
      <c r="V8" s="142">
        <f t="shared" si="5"/>
        <v>4</v>
      </c>
      <c r="W8" s="142">
        <f t="shared" si="5"/>
        <v>1</v>
      </c>
      <c r="X8" s="142">
        <f t="shared" si="5"/>
        <v>4</v>
      </c>
      <c r="Y8" s="142">
        <f t="shared" si="5"/>
        <v>3</v>
      </c>
      <c r="Z8" s="142">
        <f t="shared" si="5"/>
        <v>3</v>
      </c>
      <c r="AA8" s="142">
        <f t="shared" si="5"/>
        <v>3</v>
      </c>
      <c r="AB8" s="142">
        <f t="shared" si="5"/>
        <v>3</v>
      </c>
      <c r="AC8" s="190">
        <f t="shared" si="5"/>
        <v>2</v>
      </c>
      <c r="AD8" s="142">
        <f t="shared" si="5"/>
        <v>21</v>
      </c>
      <c r="AE8" s="142"/>
      <c r="AF8" s="142">
        <f>_xlfn.AGGREGATE(12,1,AF14:AF237)</f>
        <v>0</v>
      </c>
      <c r="AG8" s="142">
        <f>_xlfn.AGGREGATE(12,1,AG14:AG237)</f>
        <v>0</v>
      </c>
      <c r="AH8" s="142">
        <f>_xlfn.AGGREGATE(12,1,AH14:AH237)</f>
        <v>0</v>
      </c>
      <c r="AI8" s="142">
        <f>_xlfn.AGGREGATE(12,1,AI14:AI237)</f>
        <v>0</v>
      </c>
      <c r="AJ8" s="142"/>
      <c r="AK8" s="142">
        <f>_xlfn.AGGREGATE(12,1,AK14:AK237)</f>
        <v>0</v>
      </c>
      <c r="AL8" s="142">
        <f>_xlfn.AGGREGATE(12,1,AL14:AL237)</f>
        <v>71</v>
      </c>
      <c r="AM8" s="142">
        <f>_xlfn.AGGREGATE(12,1,AM14:AM237)</f>
        <v>175</v>
      </c>
      <c r="AN8" s="142">
        <f>_xlfn.AGGREGATE(12,1,AN14:AN237)</f>
        <v>1</v>
      </c>
      <c r="AO8" s="142"/>
      <c r="AP8" s="142">
        <f>_xlfn.AGGREGATE(12,1,AP14:AP237)</f>
        <v>1</v>
      </c>
      <c r="AQ8" s="142">
        <f>_xlfn.AGGREGATE(12,1,AQ14:AQ237)</f>
        <v>0</v>
      </c>
      <c r="AR8" s="142">
        <f>_xlfn.AGGREGATE(12,1,AR14:AR237)</f>
        <v>0</v>
      </c>
      <c r="AS8" s="142">
        <f>_xlfn.AGGREGATE(12,1,AS14:AS237)</f>
        <v>0</v>
      </c>
      <c r="AT8" s="142"/>
      <c r="AU8" s="142">
        <f>_xlfn.AGGREGATE(12,1,AU14:AU237)</f>
        <v>2</v>
      </c>
      <c r="AV8" s="142"/>
      <c r="AW8" s="142">
        <f>_xlfn.AGGREGATE(12,1,AW14:AW237)</f>
        <v>0</v>
      </c>
      <c r="AX8" s="142">
        <f>_xlfn.AGGREGATE(12,1,AX14:AX237)</f>
        <v>0</v>
      </c>
      <c r="AY8" s="142">
        <f>_xlfn.AGGREGATE(12,1,AY14:AY237)</f>
        <v>0</v>
      </c>
      <c r="AZ8" s="142">
        <f>_xlfn.AGGREGATE(12,1,AZ14:AZ237)</f>
        <v>0</v>
      </c>
      <c r="BA8" s="142">
        <f>_xlfn.AGGREGATE(12,1,BA14:BA237)</f>
        <v>8</v>
      </c>
      <c r="BB8" s="142"/>
      <c r="BC8" s="142">
        <f>_xlfn.AGGREGATE(12,1,BC14:BC237)</f>
        <v>30</v>
      </c>
      <c r="BD8" s="142">
        <f>_xlfn.AGGREGATE(12,1,BD14:BD237)</f>
        <v>1</v>
      </c>
      <c r="BE8" s="142"/>
      <c r="BF8" s="142">
        <f>_xlfn.AGGREGATE(12,1,BF14:BF237)</f>
        <v>0</v>
      </c>
    </row>
    <row r="9" spans="1:58" s="39" customFormat="1" ht="5.25" customHeight="1" x14ac:dyDescent="0.2">
      <c r="A9" s="87"/>
      <c r="B9" s="87"/>
      <c r="C9" s="87"/>
      <c r="D9" s="87"/>
      <c r="E9" s="132"/>
      <c r="F9" s="87"/>
      <c r="G9" s="87"/>
      <c r="H9" s="132"/>
      <c r="I9" s="87"/>
      <c r="J9" s="87"/>
      <c r="K9" s="132"/>
      <c r="L9" s="87"/>
      <c r="M9" s="87"/>
      <c r="N9" s="132"/>
      <c r="O9" s="87"/>
      <c r="P9" s="87"/>
      <c r="Q9" s="132"/>
      <c r="R9" s="87"/>
      <c r="S9" s="87"/>
      <c r="T9" s="126"/>
      <c r="U9" s="114"/>
      <c r="V9" s="87"/>
      <c r="W9" s="87"/>
      <c r="X9" s="87"/>
      <c r="Y9" s="87"/>
      <c r="Z9" s="87"/>
      <c r="AA9" s="87"/>
      <c r="AB9" s="87"/>
      <c r="AC9" s="87"/>
      <c r="AD9" s="114"/>
      <c r="AE9" s="85"/>
      <c r="AF9" s="88"/>
      <c r="AG9" s="88"/>
      <c r="AH9" s="88"/>
      <c r="AI9" s="88"/>
      <c r="AJ9" s="85"/>
      <c r="AK9" s="87"/>
      <c r="AL9" s="87"/>
      <c r="AM9" s="87"/>
      <c r="AN9" s="87"/>
      <c r="AO9" s="85"/>
      <c r="AP9" s="88"/>
      <c r="AQ9" s="88"/>
      <c r="AR9" s="88"/>
      <c r="AS9" s="88"/>
      <c r="AT9" s="88"/>
      <c r="AU9" s="87"/>
      <c r="AV9" s="85"/>
      <c r="AW9" s="88"/>
      <c r="AX9" s="88"/>
      <c r="AY9" s="88"/>
      <c r="AZ9" s="88"/>
      <c r="BA9" s="87"/>
      <c r="BB9" s="85"/>
      <c r="BC9" s="87"/>
      <c r="BD9" s="88"/>
      <c r="BE9" s="105"/>
      <c r="BF9" s="88"/>
    </row>
    <row r="10" spans="1:58" s="34" customFormat="1" x14ac:dyDescent="0.25">
      <c r="A10" s="84"/>
      <c r="B10" s="84"/>
      <c r="C10" s="84" t="s">
        <v>336</v>
      </c>
      <c r="D10" s="84"/>
      <c r="E10" s="133"/>
      <c r="F10" s="84"/>
      <c r="G10" s="84"/>
      <c r="H10" s="133"/>
      <c r="I10" s="84"/>
      <c r="J10" s="84"/>
      <c r="K10" s="133"/>
      <c r="L10" s="84"/>
      <c r="M10" s="84"/>
      <c r="N10" s="133"/>
      <c r="O10" s="84"/>
      <c r="P10" s="84"/>
      <c r="Q10" s="133"/>
      <c r="R10" s="84"/>
      <c r="S10" s="84"/>
      <c r="T10" s="127"/>
      <c r="U10" s="115" t="s">
        <v>337</v>
      </c>
      <c r="V10" s="84"/>
      <c r="W10" s="84"/>
      <c r="X10" s="84"/>
      <c r="Y10" s="84"/>
      <c r="Z10" s="84"/>
      <c r="AA10" s="84"/>
      <c r="AB10" s="84"/>
      <c r="AC10" s="84"/>
      <c r="AD10" s="115" t="s">
        <v>84</v>
      </c>
      <c r="AE10" s="84"/>
      <c r="AF10" s="84"/>
      <c r="AG10" s="84"/>
      <c r="AH10" s="84"/>
      <c r="AI10" s="84"/>
      <c r="AJ10" s="84"/>
      <c r="AK10" s="84"/>
      <c r="AL10" s="84"/>
      <c r="AM10" s="84"/>
      <c r="AN10" s="84"/>
      <c r="AO10" s="84"/>
      <c r="AP10" s="84"/>
      <c r="AQ10" s="84"/>
      <c r="AR10" s="84"/>
      <c r="AS10" s="89"/>
      <c r="AT10" s="89"/>
      <c r="AU10" s="84"/>
      <c r="AV10" s="84"/>
      <c r="AW10" s="84"/>
      <c r="AX10" s="84"/>
      <c r="AY10" s="84"/>
      <c r="AZ10" s="84"/>
      <c r="BA10" s="84" t="s">
        <v>85</v>
      </c>
      <c r="BB10" s="84"/>
      <c r="BC10" s="84"/>
      <c r="BD10" s="89"/>
      <c r="BE10" s="105" t="s">
        <v>349</v>
      </c>
      <c r="BF10" s="89"/>
    </row>
    <row r="11" spans="1:58" s="35" customFormat="1" ht="14.25" customHeight="1" x14ac:dyDescent="0.25">
      <c r="A11" s="90"/>
      <c r="B11" s="90"/>
      <c r="C11" s="90" t="s">
        <v>30</v>
      </c>
      <c r="D11" s="90"/>
      <c r="E11" s="134"/>
      <c r="F11" s="90" t="s">
        <v>38</v>
      </c>
      <c r="G11" s="90"/>
      <c r="H11" s="134"/>
      <c r="I11" s="90" t="s">
        <v>39</v>
      </c>
      <c r="J11" s="90"/>
      <c r="K11" s="134"/>
      <c r="L11" s="90" t="s">
        <v>40</v>
      </c>
      <c r="M11" s="90"/>
      <c r="N11" s="134"/>
      <c r="O11" s="90" t="s">
        <v>65</v>
      </c>
      <c r="P11" s="90"/>
      <c r="Q11" s="134"/>
      <c r="R11" s="90" t="s">
        <v>41</v>
      </c>
      <c r="S11" s="90"/>
      <c r="T11" s="128"/>
      <c r="U11" s="119" t="s">
        <v>312</v>
      </c>
      <c r="V11" s="90"/>
      <c r="W11" s="90" t="s">
        <v>77</v>
      </c>
      <c r="X11" s="90" t="s">
        <v>78</v>
      </c>
      <c r="Y11" s="90" t="s">
        <v>79</v>
      </c>
      <c r="Z11" s="90" t="s">
        <v>80</v>
      </c>
      <c r="AA11" s="90" t="s">
        <v>81</v>
      </c>
      <c r="AB11" s="90" t="s">
        <v>82</v>
      </c>
      <c r="AC11" s="90" t="s">
        <v>43</v>
      </c>
      <c r="AD11" s="116" t="s">
        <v>44</v>
      </c>
      <c r="AE11" s="90"/>
      <c r="AF11" s="90"/>
      <c r="AG11" s="90"/>
      <c r="AH11" s="90"/>
      <c r="AI11" s="91" t="s">
        <v>60</v>
      </c>
      <c r="AJ11" s="90"/>
      <c r="AK11" s="90" t="s">
        <v>61</v>
      </c>
      <c r="AL11" s="90" t="s">
        <v>45</v>
      </c>
      <c r="AM11" s="90" t="s">
        <v>46</v>
      </c>
      <c r="AN11" s="90" t="s">
        <v>56</v>
      </c>
      <c r="AO11" s="90"/>
      <c r="AP11" s="90"/>
      <c r="AQ11" s="90"/>
      <c r="AR11" s="90"/>
      <c r="AS11" s="92" t="s">
        <v>47</v>
      </c>
      <c r="AT11" s="90"/>
      <c r="AU11" s="90" t="s">
        <v>64</v>
      </c>
      <c r="AV11" s="90"/>
      <c r="AW11" s="90"/>
      <c r="AX11" s="90"/>
      <c r="AY11" s="90"/>
      <c r="AZ11" s="90"/>
      <c r="BA11" s="90" t="s">
        <v>48</v>
      </c>
      <c r="BB11" s="90"/>
      <c r="BC11" s="90" t="s">
        <v>49</v>
      </c>
      <c r="BD11" s="90" t="s">
        <v>50</v>
      </c>
      <c r="BE11" s="105" t="s">
        <v>328</v>
      </c>
      <c r="BF11" s="90" t="s">
        <v>52</v>
      </c>
    </row>
    <row r="12" spans="1:58" s="35" customFormat="1" ht="45" x14ac:dyDescent="0.25">
      <c r="A12" s="90"/>
      <c r="B12" s="90"/>
      <c r="C12" s="93" t="s">
        <v>294</v>
      </c>
      <c r="D12" s="93" t="s">
        <v>295</v>
      </c>
      <c r="E12" s="135" t="s">
        <v>266</v>
      </c>
      <c r="F12" s="93" t="s">
        <v>296</v>
      </c>
      <c r="G12" s="93" t="s">
        <v>297</v>
      </c>
      <c r="H12" s="135" t="s">
        <v>266</v>
      </c>
      <c r="I12" s="93" t="s">
        <v>298</v>
      </c>
      <c r="J12" s="93" t="s">
        <v>299</v>
      </c>
      <c r="K12" s="135" t="s">
        <v>266</v>
      </c>
      <c r="L12" s="93" t="s">
        <v>300</v>
      </c>
      <c r="M12" s="93" t="s">
        <v>301</v>
      </c>
      <c r="N12" s="135" t="s">
        <v>266</v>
      </c>
      <c r="O12" s="93" t="s">
        <v>302</v>
      </c>
      <c r="P12" s="93" t="s">
        <v>303</v>
      </c>
      <c r="Q12" s="135" t="s">
        <v>266</v>
      </c>
      <c r="R12" s="93" t="s">
        <v>304</v>
      </c>
      <c r="S12" s="93" t="s">
        <v>305</v>
      </c>
      <c r="T12" s="129" t="s">
        <v>266</v>
      </c>
      <c r="U12" s="120" t="s">
        <v>306</v>
      </c>
      <c r="V12" s="93" t="s">
        <v>307</v>
      </c>
      <c r="W12" s="93" t="s">
        <v>308</v>
      </c>
      <c r="X12" s="93" t="s">
        <v>78</v>
      </c>
      <c r="Y12" s="93" t="s">
        <v>309</v>
      </c>
      <c r="Z12" s="93" t="s">
        <v>310</v>
      </c>
      <c r="AA12" s="93" t="s">
        <v>311</v>
      </c>
      <c r="AB12" s="93" t="s">
        <v>338</v>
      </c>
      <c r="AC12" s="93" t="s">
        <v>43</v>
      </c>
      <c r="AD12" s="116" t="s">
        <v>44</v>
      </c>
      <c r="AE12" s="90" t="s">
        <v>319</v>
      </c>
      <c r="AF12" s="90"/>
      <c r="AG12" s="90"/>
      <c r="AH12" s="90"/>
      <c r="AI12" s="91" t="s">
        <v>60</v>
      </c>
      <c r="AJ12" s="90"/>
      <c r="AK12" s="90" t="s">
        <v>61</v>
      </c>
      <c r="AL12" s="90" t="s">
        <v>45</v>
      </c>
      <c r="AM12" s="90" t="s">
        <v>46</v>
      </c>
      <c r="AN12" s="90" t="s">
        <v>56</v>
      </c>
      <c r="AO12" s="90"/>
      <c r="AP12" s="90"/>
      <c r="AQ12" s="90"/>
      <c r="AR12" s="90"/>
      <c r="AS12" s="92" t="s">
        <v>47</v>
      </c>
      <c r="AT12" s="90"/>
      <c r="AU12" s="90" t="s">
        <v>64</v>
      </c>
      <c r="AV12" s="90"/>
      <c r="AW12" s="90"/>
      <c r="AX12" s="90"/>
      <c r="AY12" s="90"/>
      <c r="AZ12" s="90"/>
      <c r="BA12" s="90" t="s">
        <v>48</v>
      </c>
      <c r="BB12" s="90"/>
      <c r="BC12" s="90" t="s">
        <v>49</v>
      </c>
      <c r="BD12" s="90" t="s">
        <v>50</v>
      </c>
      <c r="BE12" s="208" t="s">
        <v>51</v>
      </c>
      <c r="BF12" s="90" t="s">
        <v>52</v>
      </c>
    </row>
    <row r="13" spans="1:58" s="35" customFormat="1" x14ac:dyDescent="0.25">
      <c r="A13" s="94" t="s">
        <v>84</v>
      </c>
      <c r="B13" s="207" t="s">
        <v>274</v>
      </c>
      <c r="C13" s="95" t="s">
        <v>0</v>
      </c>
      <c r="D13" s="95" t="s">
        <v>31</v>
      </c>
      <c r="E13" s="136" t="s">
        <v>87</v>
      </c>
      <c r="F13" s="95" t="s">
        <v>1</v>
      </c>
      <c r="G13" s="95" t="s">
        <v>32</v>
      </c>
      <c r="H13" s="136" t="s">
        <v>88</v>
      </c>
      <c r="I13" s="95" t="s">
        <v>2</v>
      </c>
      <c r="J13" s="95" t="s">
        <v>33</v>
      </c>
      <c r="K13" s="136" t="s">
        <v>89</v>
      </c>
      <c r="L13" s="95" t="s">
        <v>3</v>
      </c>
      <c r="M13" s="95" t="s">
        <v>34</v>
      </c>
      <c r="N13" s="136" t="s">
        <v>90</v>
      </c>
      <c r="O13" s="95" t="s">
        <v>4</v>
      </c>
      <c r="P13" s="95" t="s">
        <v>35</v>
      </c>
      <c r="Q13" s="136" t="s">
        <v>91</v>
      </c>
      <c r="R13" s="95" t="s">
        <v>5</v>
      </c>
      <c r="S13" s="95" t="s">
        <v>36</v>
      </c>
      <c r="T13" s="130" t="s">
        <v>92</v>
      </c>
      <c r="U13" s="117" t="s">
        <v>7</v>
      </c>
      <c r="V13" s="95" t="s">
        <v>8</v>
      </c>
      <c r="W13" s="95" t="s">
        <v>9</v>
      </c>
      <c r="X13" s="95" t="s">
        <v>10</v>
      </c>
      <c r="Y13" s="95" t="s">
        <v>11</v>
      </c>
      <c r="Z13" s="95" t="s">
        <v>12</v>
      </c>
      <c r="AA13" s="95" t="s">
        <v>13</v>
      </c>
      <c r="AB13" s="95" t="s">
        <v>14</v>
      </c>
      <c r="AC13" s="95" t="s">
        <v>15</v>
      </c>
      <c r="AD13" s="117" t="s">
        <v>17</v>
      </c>
      <c r="AE13" s="95" t="s">
        <v>96</v>
      </c>
      <c r="AF13" s="95" t="s">
        <v>97</v>
      </c>
      <c r="AG13" s="95" t="s">
        <v>98</v>
      </c>
      <c r="AH13" s="95" t="s">
        <v>99</v>
      </c>
      <c r="AI13" s="95" t="s">
        <v>18</v>
      </c>
      <c r="AJ13" s="112" t="s">
        <v>95</v>
      </c>
      <c r="AK13" s="95" t="s">
        <v>19</v>
      </c>
      <c r="AL13" s="95" t="s">
        <v>20</v>
      </c>
      <c r="AM13" s="95" t="s">
        <v>21</v>
      </c>
      <c r="AN13" s="95" t="s">
        <v>22</v>
      </c>
      <c r="AO13" s="113" t="s">
        <v>101</v>
      </c>
      <c r="AP13" s="113" t="s">
        <v>102</v>
      </c>
      <c r="AQ13" s="113" t="s">
        <v>104</v>
      </c>
      <c r="AR13" s="113" t="s">
        <v>103</v>
      </c>
      <c r="AS13" s="95" t="s">
        <v>23</v>
      </c>
      <c r="AT13" s="95" t="s">
        <v>105</v>
      </c>
      <c r="AU13" s="95" t="s">
        <v>24</v>
      </c>
      <c r="AV13" s="95" t="s">
        <v>108</v>
      </c>
      <c r="AW13" s="113" t="s">
        <v>109</v>
      </c>
      <c r="AX13" s="113" t="s">
        <v>110</v>
      </c>
      <c r="AY13" s="113" t="s">
        <v>111</v>
      </c>
      <c r="AZ13" s="113" t="s">
        <v>112</v>
      </c>
      <c r="BA13" s="95" t="s">
        <v>25</v>
      </c>
      <c r="BB13" s="95" t="s">
        <v>48</v>
      </c>
      <c r="BC13" s="95" t="s">
        <v>26</v>
      </c>
      <c r="BD13" s="95" t="s">
        <v>27</v>
      </c>
      <c r="BE13" s="106" t="s">
        <v>28</v>
      </c>
      <c r="BF13" s="95" t="s">
        <v>29</v>
      </c>
    </row>
    <row r="14" spans="1:58" s="173" customFormat="1" ht="14.25" customHeight="1" x14ac:dyDescent="0.25">
      <c r="A14" s="163">
        <v>1</v>
      </c>
      <c r="B14" s="163" t="s">
        <v>344</v>
      </c>
      <c r="C14">
        <v>1</v>
      </c>
      <c r="D14">
        <v>5</v>
      </c>
      <c r="E14" s="137">
        <f t="shared" ref="E14:E54" si="6">C14*D14</f>
        <v>5</v>
      </c>
      <c r="F14">
        <v>0</v>
      </c>
      <c r="G14">
        <v>0</v>
      </c>
      <c r="H14" s="137">
        <f t="shared" ref="H14:H54" si="7">F14*G14</f>
        <v>0</v>
      </c>
      <c r="I14">
        <v>1</v>
      </c>
      <c r="J14">
        <v>5</v>
      </c>
      <c r="K14" s="137">
        <f t="shared" ref="K14:K54" si="8">I14*J14</f>
        <v>5</v>
      </c>
      <c r="L14">
        <v>1</v>
      </c>
      <c r="M14">
        <v>1</v>
      </c>
      <c r="N14" s="137">
        <f t="shared" ref="N14:N54" si="9">L14*M14</f>
        <v>1</v>
      </c>
      <c r="O14">
        <v>2</v>
      </c>
      <c r="P14">
        <v>5</v>
      </c>
      <c r="Q14" s="137">
        <f t="shared" ref="Q14:Q54" si="10">O14*P14</f>
        <v>10</v>
      </c>
      <c r="R14">
        <v>0</v>
      </c>
      <c r="S14">
        <v>0</v>
      </c>
      <c r="T14" s="212">
        <f t="shared" ref="T14:T54" si="11">R14*S14</f>
        <v>0</v>
      </c>
      <c r="U14">
        <v>5</v>
      </c>
      <c r="V14">
        <v>4</v>
      </c>
      <c r="W14">
        <v>1</v>
      </c>
      <c r="X14">
        <v>5</v>
      </c>
      <c r="Y14">
        <v>4</v>
      </c>
      <c r="Z14">
        <v>1</v>
      </c>
      <c r="AA14">
        <v>1</v>
      </c>
      <c r="AB14">
        <v>1</v>
      </c>
      <c r="AC14" s="211">
        <v>1</v>
      </c>
      <c r="AD14">
        <v>21</v>
      </c>
      <c r="AE14" s="168" t="str">
        <f t="shared" ref="AE14:AE54" si="12">IF(AD14&gt;0,
IF(AD14&lt;20,"unter 20",
IF(AD14&gt;=22,"22++","20-21")),"-")</f>
        <v>20-21</v>
      </c>
      <c r="AF14" s="169">
        <f t="shared" ref="AF14:AF54" si="13">IF(AD14&gt;0,IF(AD14&lt;20,1,0),"-")</f>
        <v>0</v>
      </c>
      <c r="AG14" s="169">
        <f t="shared" ref="AG14:AG54" si="14">IF(AD14&gt;0,IF(AND(AD14&gt;19,AD14&lt;22),1,0),"-")</f>
        <v>1</v>
      </c>
      <c r="AH14" s="169">
        <f t="shared" ref="AH14:AH54" si="15">IF(AD14&gt;0,IF(AD14&gt;21,1,0),"-")</f>
        <v>0</v>
      </c>
      <c r="AI14">
        <v>0</v>
      </c>
      <c r="AJ14" s="170" t="str">
        <f t="shared" ref="AJ14:AJ54" si="16">IF($AI14&lt;&gt;"",IF($AI14=1,"weiblich","männlich"),"")</f>
        <v>männlich</v>
      </c>
      <c r="AK14">
        <v>0</v>
      </c>
      <c r="AL14">
        <v>79</v>
      </c>
      <c r="AM14">
        <v>187</v>
      </c>
      <c r="AN14" s="214">
        <v>2</v>
      </c>
      <c r="AO14" s="168" t="str">
        <f t="shared" ref="AO14:AO54" si="17">IF(AN14&gt;0,
IF(AN14=1,"Abitur",
IF(AN14=2,"Fachabi","sonst.")),"-")</f>
        <v>Fachabi</v>
      </c>
      <c r="AP14" s="169">
        <f t="shared" ref="AP14:AP54" si="18">IF(AN14&gt;0,IF(AN14=1,1,0),"-")</f>
        <v>0</v>
      </c>
      <c r="AQ14" s="169">
        <f t="shared" ref="AQ14:AQ54" si="19">IF(AN14&gt;0,IF(AN14=2,1,0),"-")</f>
        <v>1</v>
      </c>
      <c r="AR14" s="169">
        <f t="shared" ref="AR14:AR54" si="20">IF(AN14&gt;0,IF(AN14=3,1,0),"-")</f>
        <v>0</v>
      </c>
      <c r="AS14">
        <v>0</v>
      </c>
      <c r="AT14" s="171" t="str">
        <f t="shared" ref="AT14:AT54" si="21">IF(AS14&lt;&gt;"",
IF(AS14=0,"keine",
IF(AS14=1,"Ber.Ausb","??")),"-")</f>
        <v>keine</v>
      </c>
      <c r="AU14">
        <v>1</v>
      </c>
      <c r="AV14" s="168" t="str">
        <f t="shared" ref="AV14:AV54" si="22">IF(AU14&gt;0,
IF(AU14=1,"Bremen",
IF(AU14=9,"NdSachs.",
IF(AU14=20,"Ausland","sonst."))),"-")</f>
        <v>Bremen</v>
      </c>
      <c r="AW14" s="169">
        <f t="shared" ref="AW14:AW54" si="23">IF(AU14&gt;0,IF(AU14=1,1,0),"-")</f>
        <v>1</v>
      </c>
      <c r="AX14" s="169">
        <f t="shared" ref="AX14:AX54" si="24">IF(AU14&gt;0,IF(AU14=9,1,0),"-")</f>
        <v>0</v>
      </c>
      <c r="AY14" s="169">
        <f t="shared" ref="AY14:AY54" si="25">IF(AU14&gt;0,1-AW14-AX14-AZ14,"-")</f>
        <v>0</v>
      </c>
      <c r="AZ14" s="169">
        <f t="shared" ref="AZ14:AZ54" si="26">IF(AU14&gt;0,IF(AU14=20,1,0),"-")</f>
        <v>0</v>
      </c>
      <c r="BA14">
        <v>20</v>
      </c>
      <c r="BB14" s="168"/>
      <c r="BC14">
        <v>20</v>
      </c>
      <c r="BD14">
        <v>1</v>
      </c>
      <c r="BE14"/>
      <c r="BF14">
        <v>1</v>
      </c>
    </row>
    <row r="15" spans="1:58" s="173" customFormat="1" ht="15.75" x14ac:dyDescent="0.25">
      <c r="A15" s="163">
        <v>2</v>
      </c>
      <c r="B15" s="163" t="s">
        <v>344</v>
      </c>
      <c r="C15">
        <v>0</v>
      </c>
      <c r="D15">
        <v>0</v>
      </c>
      <c r="E15" s="137">
        <f t="shared" si="6"/>
        <v>0</v>
      </c>
      <c r="F15">
        <v>0</v>
      </c>
      <c r="G15">
        <v>0</v>
      </c>
      <c r="H15" s="137">
        <f t="shared" si="7"/>
        <v>0</v>
      </c>
      <c r="I15">
        <v>0</v>
      </c>
      <c r="J15">
        <v>0</v>
      </c>
      <c r="K15" s="137">
        <f t="shared" si="8"/>
        <v>0</v>
      </c>
      <c r="L15">
        <v>1</v>
      </c>
      <c r="M15">
        <v>5</v>
      </c>
      <c r="N15" s="137">
        <f t="shared" si="9"/>
        <v>5</v>
      </c>
      <c r="O15">
        <v>1</v>
      </c>
      <c r="P15">
        <v>4</v>
      </c>
      <c r="Q15" s="137">
        <f t="shared" si="10"/>
        <v>4</v>
      </c>
      <c r="R15">
        <v>0</v>
      </c>
      <c r="S15">
        <v>0</v>
      </c>
      <c r="T15" s="212">
        <f t="shared" si="11"/>
        <v>0</v>
      </c>
      <c r="U15">
        <v>1</v>
      </c>
      <c r="V15">
        <v>1</v>
      </c>
      <c r="W15">
        <v>5</v>
      </c>
      <c r="X15">
        <v>5</v>
      </c>
      <c r="Y15">
        <v>5</v>
      </c>
      <c r="Z15">
        <v>5</v>
      </c>
      <c r="AA15">
        <v>1</v>
      </c>
      <c r="AB15">
        <v>1</v>
      </c>
      <c r="AC15" s="211">
        <v>5</v>
      </c>
      <c r="AD15">
        <v>28</v>
      </c>
      <c r="AE15" s="168" t="str">
        <f t="shared" si="12"/>
        <v>22++</v>
      </c>
      <c r="AF15" s="169">
        <f t="shared" si="13"/>
        <v>0</v>
      </c>
      <c r="AG15" s="169">
        <f t="shared" si="14"/>
        <v>0</v>
      </c>
      <c r="AH15" s="169">
        <f t="shared" si="15"/>
        <v>1</v>
      </c>
      <c r="AI15">
        <v>0</v>
      </c>
      <c r="AJ15" s="170" t="str">
        <f t="shared" si="16"/>
        <v>männlich</v>
      </c>
      <c r="AK15">
        <v>1</v>
      </c>
      <c r="AL15">
        <v>120</v>
      </c>
      <c r="AM15">
        <v>190</v>
      </c>
      <c r="AN15" s="214">
        <v>1</v>
      </c>
      <c r="AO15" s="168" t="str">
        <f t="shared" si="17"/>
        <v>Abitur</v>
      </c>
      <c r="AP15" s="169">
        <f t="shared" si="18"/>
        <v>1</v>
      </c>
      <c r="AQ15" s="169">
        <f t="shared" si="19"/>
        <v>0</v>
      </c>
      <c r="AR15" s="169">
        <f t="shared" si="20"/>
        <v>0</v>
      </c>
      <c r="AS15">
        <v>0</v>
      </c>
      <c r="AT15" s="171" t="str">
        <f t="shared" si="21"/>
        <v>keine</v>
      </c>
      <c r="AU15">
        <v>1</v>
      </c>
      <c r="AV15" s="168" t="str">
        <f t="shared" si="22"/>
        <v>Bremen</v>
      </c>
      <c r="AW15" s="169">
        <f t="shared" si="23"/>
        <v>1</v>
      </c>
      <c r="AX15" s="169">
        <f t="shared" si="24"/>
        <v>0</v>
      </c>
      <c r="AY15" s="169">
        <f t="shared" si="25"/>
        <v>0</v>
      </c>
      <c r="AZ15" s="169">
        <f t="shared" si="26"/>
        <v>0</v>
      </c>
      <c r="BA15">
        <v>10</v>
      </c>
      <c r="BB15" s="168" t="str">
        <f t="shared" ref="BB15:BB54" si="27">IF(BA15&gt;0,
IF(BA15&lt;=10,"bis 10 km",
IF(BA15&lt;=20,"bis 20 km",
IF(BA15&lt;=30,"bis 30 km",
"über 30"))),"-")</f>
        <v>bis 10 km</v>
      </c>
      <c r="BC15">
        <v>40</v>
      </c>
      <c r="BD15">
        <v>0</v>
      </c>
      <c r="BE15"/>
      <c r="BF15">
        <v>0</v>
      </c>
    </row>
    <row r="16" spans="1:58" s="173" customFormat="1" ht="15.75" x14ac:dyDescent="0.25">
      <c r="A16" s="163">
        <v>3</v>
      </c>
      <c r="B16" s="163" t="s">
        <v>344</v>
      </c>
      <c r="C16">
        <v>0</v>
      </c>
      <c r="D16">
        <v>0</v>
      </c>
      <c r="E16" s="137">
        <f t="shared" si="6"/>
        <v>0</v>
      </c>
      <c r="F16">
        <v>0</v>
      </c>
      <c r="G16">
        <v>0</v>
      </c>
      <c r="H16" s="137">
        <f t="shared" si="7"/>
        <v>0</v>
      </c>
      <c r="I16">
        <v>1</v>
      </c>
      <c r="J16">
        <v>4</v>
      </c>
      <c r="K16" s="137">
        <f t="shared" si="8"/>
        <v>4</v>
      </c>
      <c r="L16">
        <v>1</v>
      </c>
      <c r="M16">
        <v>2</v>
      </c>
      <c r="N16" s="137">
        <f t="shared" si="9"/>
        <v>2</v>
      </c>
      <c r="O16">
        <v>1</v>
      </c>
      <c r="P16">
        <v>4</v>
      </c>
      <c r="Q16" s="137">
        <f t="shared" si="10"/>
        <v>4</v>
      </c>
      <c r="R16">
        <v>1</v>
      </c>
      <c r="S16">
        <v>1</v>
      </c>
      <c r="T16" s="212">
        <f t="shared" si="11"/>
        <v>1</v>
      </c>
      <c r="U16">
        <v>2</v>
      </c>
      <c r="V16">
        <v>3</v>
      </c>
      <c r="W16">
        <v>1</v>
      </c>
      <c r="X16">
        <v>5</v>
      </c>
      <c r="Y16">
        <v>2</v>
      </c>
      <c r="Z16">
        <v>2</v>
      </c>
      <c r="AA16">
        <v>3</v>
      </c>
      <c r="AB16">
        <v>3</v>
      </c>
      <c r="AC16" s="211">
        <v>1</v>
      </c>
      <c r="AD16">
        <v>19</v>
      </c>
      <c r="AE16" s="168" t="str">
        <f t="shared" si="12"/>
        <v>unter 20</v>
      </c>
      <c r="AF16" s="169">
        <f t="shared" si="13"/>
        <v>1</v>
      </c>
      <c r="AG16" s="169">
        <f t="shared" si="14"/>
        <v>0</v>
      </c>
      <c r="AH16" s="169">
        <f t="shared" si="15"/>
        <v>0</v>
      </c>
      <c r="AI16">
        <v>0</v>
      </c>
      <c r="AJ16" s="170" t="str">
        <f t="shared" si="16"/>
        <v>männlich</v>
      </c>
      <c r="AK16">
        <v>0</v>
      </c>
      <c r="AL16">
        <v>60</v>
      </c>
      <c r="AM16">
        <v>185</v>
      </c>
      <c r="AN16" s="214">
        <v>1</v>
      </c>
      <c r="AO16" s="168" t="str">
        <f t="shared" si="17"/>
        <v>Abitur</v>
      </c>
      <c r="AP16" s="169">
        <f t="shared" si="18"/>
        <v>1</v>
      </c>
      <c r="AQ16" s="169">
        <f t="shared" si="19"/>
        <v>0</v>
      </c>
      <c r="AR16" s="169">
        <f t="shared" si="20"/>
        <v>0</v>
      </c>
      <c r="AS16">
        <v>0</v>
      </c>
      <c r="AT16" s="171" t="str">
        <f t="shared" si="21"/>
        <v>keine</v>
      </c>
      <c r="AU16">
        <v>1</v>
      </c>
      <c r="AV16" s="168" t="str">
        <f t="shared" si="22"/>
        <v>Bremen</v>
      </c>
      <c r="AW16" s="169">
        <f t="shared" si="23"/>
        <v>1</v>
      </c>
      <c r="AX16" s="169">
        <f t="shared" si="24"/>
        <v>0</v>
      </c>
      <c r="AY16" s="169">
        <f t="shared" si="25"/>
        <v>0</v>
      </c>
      <c r="AZ16" s="169">
        <f t="shared" si="26"/>
        <v>0</v>
      </c>
      <c r="BA16">
        <v>7</v>
      </c>
      <c r="BB16" s="168" t="str">
        <f t="shared" si="27"/>
        <v>bis 10 km</v>
      </c>
      <c r="BC16">
        <v>35</v>
      </c>
      <c r="BD16">
        <v>0</v>
      </c>
      <c r="BE16"/>
      <c r="BF16">
        <v>0</v>
      </c>
    </row>
    <row r="17" spans="1:58" s="173" customFormat="1" ht="15.75" x14ac:dyDescent="0.25">
      <c r="A17" s="163">
        <v>4</v>
      </c>
      <c r="B17" s="163" t="s">
        <v>344</v>
      </c>
      <c r="C17">
        <v>0</v>
      </c>
      <c r="D17">
        <v>0</v>
      </c>
      <c r="E17" s="137">
        <f t="shared" si="6"/>
        <v>0</v>
      </c>
      <c r="F17">
        <v>1</v>
      </c>
      <c r="G17">
        <v>5</v>
      </c>
      <c r="H17" s="137">
        <f t="shared" si="7"/>
        <v>5</v>
      </c>
      <c r="I17">
        <v>0</v>
      </c>
      <c r="J17">
        <v>0</v>
      </c>
      <c r="K17" s="137">
        <f t="shared" si="8"/>
        <v>0</v>
      </c>
      <c r="L17">
        <v>0</v>
      </c>
      <c r="M17">
        <v>0</v>
      </c>
      <c r="N17" s="137">
        <f t="shared" si="9"/>
        <v>0</v>
      </c>
      <c r="O17">
        <v>1</v>
      </c>
      <c r="P17">
        <v>2</v>
      </c>
      <c r="Q17" s="137">
        <f t="shared" si="10"/>
        <v>2</v>
      </c>
      <c r="R17">
        <v>0</v>
      </c>
      <c r="S17">
        <v>0</v>
      </c>
      <c r="T17" s="212">
        <f t="shared" si="11"/>
        <v>0</v>
      </c>
      <c r="U17">
        <v>2</v>
      </c>
      <c r="V17">
        <v>3</v>
      </c>
      <c r="W17">
        <v>3</v>
      </c>
      <c r="X17">
        <v>5</v>
      </c>
      <c r="Y17">
        <v>5</v>
      </c>
      <c r="Z17">
        <v>5</v>
      </c>
      <c r="AA17">
        <v>5</v>
      </c>
      <c r="AB17">
        <v>5</v>
      </c>
      <c r="AC17" s="211">
        <v>2</v>
      </c>
      <c r="AD17">
        <v>23</v>
      </c>
      <c r="AE17" s="168" t="str">
        <f t="shared" si="12"/>
        <v>22++</v>
      </c>
      <c r="AF17" s="169">
        <f t="shared" si="13"/>
        <v>0</v>
      </c>
      <c r="AG17" s="169">
        <f t="shared" si="14"/>
        <v>0</v>
      </c>
      <c r="AH17" s="169">
        <f t="shared" si="15"/>
        <v>1</v>
      </c>
      <c r="AI17">
        <v>1</v>
      </c>
      <c r="AJ17" s="170" t="str">
        <f t="shared" si="16"/>
        <v>weiblich</v>
      </c>
      <c r="AK17">
        <v>1</v>
      </c>
      <c r="AL17">
        <v>65</v>
      </c>
      <c r="AM17">
        <v>174</v>
      </c>
      <c r="AN17" s="214">
        <v>1</v>
      </c>
      <c r="AO17" s="168" t="str">
        <f t="shared" si="17"/>
        <v>Abitur</v>
      </c>
      <c r="AP17" s="169">
        <f t="shared" si="18"/>
        <v>1</v>
      </c>
      <c r="AQ17" s="169">
        <f t="shared" si="19"/>
        <v>0</v>
      </c>
      <c r="AR17" s="169">
        <f t="shared" si="20"/>
        <v>0</v>
      </c>
      <c r="AS17">
        <v>0</v>
      </c>
      <c r="AT17" s="171" t="str">
        <f t="shared" si="21"/>
        <v>keine</v>
      </c>
      <c r="AU17">
        <v>1</v>
      </c>
      <c r="AV17" s="168" t="str">
        <f t="shared" si="22"/>
        <v>Bremen</v>
      </c>
      <c r="AW17" s="169">
        <f t="shared" si="23"/>
        <v>1</v>
      </c>
      <c r="AX17" s="169">
        <f t="shared" si="24"/>
        <v>0</v>
      </c>
      <c r="AY17" s="169">
        <f t="shared" si="25"/>
        <v>0</v>
      </c>
      <c r="AZ17" s="169">
        <f t="shared" si="26"/>
        <v>0</v>
      </c>
      <c r="BA17">
        <v>30</v>
      </c>
      <c r="BB17" s="168" t="str">
        <f t="shared" si="27"/>
        <v>bis 30 km</v>
      </c>
      <c r="BC17">
        <v>60</v>
      </c>
      <c r="BD17">
        <v>1</v>
      </c>
      <c r="BE17"/>
      <c r="BF17">
        <v>0</v>
      </c>
    </row>
    <row r="18" spans="1:58" s="173" customFormat="1" ht="15.75" x14ac:dyDescent="0.25">
      <c r="A18" s="163">
        <v>5</v>
      </c>
      <c r="B18" s="163" t="s">
        <v>344</v>
      </c>
      <c r="C18">
        <v>0</v>
      </c>
      <c r="D18">
        <v>0</v>
      </c>
      <c r="E18" s="137">
        <f t="shared" si="6"/>
        <v>0</v>
      </c>
      <c r="F18">
        <v>0</v>
      </c>
      <c r="G18">
        <v>0</v>
      </c>
      <c r="H18" s="137">
        <f t="shared" si="7"/>
        <v>0</v>
      </c>
      <c r="I18">
        <v>2</v>
      </c>
      <c r="J18">
        <v>5</v>
      </c>
      <c r="K18" s="137">
        <f t="shared" si="8"/>
        <v>10</v>
      </c>
      <c r="L18">
        <v>1</v>
      </c>
      <c r="M18">
        <v>3</v>
      </c>
      <c r="N18" s="137">
        <f t="shared" si="9"/>
        <v>3</v>
      </c>
      <c r="O18">
        <v>2</v>
      </c>
      <c r="P18">
        <v>5</v>
      </c>
      <c r="Q18" s="137">
        <f t="shared" si="10"/>
        <v>10</v>
      </c>
      <c r="R18">
        <v>0</v>
      </c>
      <c r="S18">
        <v>0</v>
      </c>
      <c r="T18" s="212">
        <f t="shared" si="11"/>
        <v>0</v>
      </c>
      <c r="U18">
        <v>2</v>
      </c>
      <c r="V18">
        <v>4</v>
      </c>
      <c r="W18">
        <v>1</v>
      </c>
      <c r="X18">
        <v>4</v>
      </c>
      <c r="Y18">
        <v>3</v>
      </c>
      <c r="Z18">
        <v>2</v>
      </c>
      <c r="AA18">
        <v>2</v>
      </c>
      <c r="AB18">
        <v>1</v>
      </c>
      <c r="AC18" s="211">
        <v>2</v>
      </c>
      <c r="AD18">
        <v>18</v>
      </c>
      <c r="AE18" s="168" t="str">
        <f t="shared" si="12"/>
        <v>unter 20</v>
      </c>
      <c r="AF18" s="169">
        <f t="shared" si="13"/>
        <v>1</v>
      </c>
      <c r="AG18" s="169">
        <f t="shared" si="14"/>
        <v>0</v>
      </c>
      <c r="AH18" s="169">
        <f t="shared" si="15"/>
        <v>0</v>
      </c>
      <c r="AI18">
        <v>0</v>
      </c>
      <c r="AJ18" s="170" t="str">
        <f t="shared" si="16"/>
        <v>männlich</v>
      </c>
      <c r="AK18">
        <v>0</v>
      </c>
      <c r="AL18">
        <v>77</v>
      </c>
      <c r="AM18">
        <v>175</v>
      </c>
      <c r="AN18" s="214">
        <v>2</v>
      </c>
      <c r="AO18" s="168" t="str">
        <f t="shared" si="17"/>
        <v>Fachabi</v>
      </c>
      <c r="AP18" s="169">
        <f t="shared" si="18"/>
        <v>0</v>
      </c>
      <c r="AQ18" s="169">
        <f t="shared" si="19"/>
        <v>1</v>
      </c>
      <c r="AR18" s="169">
        <f t="shared" si="20"/>
        <v>0</v>
      </c>
      <c r="AS18">
        <v>0</v>
      </c>
      <c r="AT18" s="171" t="str">
        <f t="shared" si="21"/>
        <v>keine</v>
      </c>
      <c r="AU18">
        <v>20</v>
      </c>
      <c r="AV18" s="168" t="str">
        <f t="shared" si="22"/>
        <v>Ausland</v>
      </c>
      <c r="AW18" s="169">
        <f t="shared" si="23"/>
        <v>0</v>
      </c>
      <c r="AX18" s="169">
        <f t="shared" si="24"/>
        <v>0</v>
      </c>
      <c r="AY18" s="169">
        <f t="shared" si="25"/>
        <v>0</v>
      </c>
      <c r="AZ18" s="169">
        <f t="shared" si="26"/>
        <v>1</v>
      </c>
      <c r="BA18">
        <v>142</v>
      </c>
      <c r="BB18" s="168" t="str">
        <f t="shared" si="27"/>
        <v>über 30</v>
      </c>
      <c r="BC18">
        <v>120</v>
      </c>
      <c r="BD18">
        <v>0</v>
      </c>
      <c r="BE18"/>
      <c r="BF18">
        <v>0</v>
      </c>
    </row>
    <row r="19" spans="1:58" s="173" customFormat="1" ht="15.75" x14ac:dyDescent="0.25">
      <c r="A19" s="163">
        <v>6</v>
      </c>
      <c r="B19" s="163" t="s">
        <v>344</v>
      </c>
      <c r="C19">
        <v>0</v>
      </c>
      <c r="D19">
        <v>0</v>
      </c>
      <c r="E19" s="137">
        <f t="shared" si="6"/>
        <v>0</v>
      </c>
      <c r="F19">
        <v>1</v>
      </c>
      <c r="G19">
        <v>2</v>
      </c>
      <c r="H19" s="137">
        <f t="shared" si="7"/>
        <v>2</v>
      </c>
      <c r="I19">
        <v>1</v>
      </c>
      <c r="J19">
        <v>2</v>
      </c>
      <c r="K19" s="137">
        <f t="shared" si="8"/>
        <v>2</v>
      </c>
      <c r="L19">
        <v>0</v>
      </c>
      <c r="M19">
        <v>0</v>
      </c>
      <c r="N19" s="137">
        <f t="shared" si="9"/>
        <v>0</v>
      </c>
      <c r="O19">
        <v>1</v>
      </c>
      <c r="P19">
        <v>4</v>
      </c>
      <c r="Q19" s="137">
        <f t="shared" si="10"/>
        <v>4</v>
      </c>
      <c r="R19">
        <v>0</v>
      </c>
      <c r="S19">
        <v>0</v>
      </c>
      <c r="T19" s="212">
        <f t="shared" si="11"/>
        <v>0</v>
      </c>
      <c r="U19">
        <v>1</v>
      </c>
      <c r="V19">
        <v>5</v>
      </c>
      <c r="W19">
        <v>1</v>
      </c>
      <c r="X19">
        <v>5</v>
      </c>
      <c r="Y19">
        <v>3</v>
      </c>
      <c r="Z19">
        <v>2</v>
      </c>
      <c r="AA19">
        <v>3</v>
      </c>
      <c r="AB19">
        <v>5</v>
      </c>
      <c r="AC19" s="211">
        <v>1</v>
      </c>
      <c r="AD19">
        <v>21</v>
      </c>
      <c r="AE19" s="168" t="str">
        <f t="shared" si="12"/>
        <v>20-21</v>
      </c>
      <c r="AF19" s="169">
        <f t="shared" si="13"/>
        <v>0</v>
      </c>
      <c r="AG19" s="169">
        <f t="shared" si="14"/>
        <v>1</v>
      </c>
      <c r="AH19" s="169">
        <f t="shared" si="15"/>
        <v>0</v>
      </c>
      <c r="AI19">
        <v>1</v>
      </c>
      <c r="AJ19" s="170" t="str">
        <f t="shared" si="16"/>
        <v>weiblich</v>
      </c>
      <c r="AK19">
        <v>3</v>
      </c>
      <c r="AL19">
        <v>60</v>
      </c>
      <c r="AM19">
        <v>177</v>
      </c>
      <c r="AN19" s="214">
        <v>1</v>
      </c>
      <c r="AO19" s="168" t="str">
        <f t="shared" si="17"/>
        <v>Abitur</v>
      </c>
      <c r="AP19" s="169">
        <f t="shared" si="18"/>
        <v>1</v>
      </c>
      <c r="AQ19" s="169">
        <f t="shared" si="19"/>
        <v>0</v>
      </c>
      <c r="AR19" s="169">
        <f t="shared" si="20"/>
        <v>0</v>
      </c>
      <c r="AS19">
        <v>0</v>
      </c>
      <c r="AT19" s="171" t="str">
        <f t="shared" si="21"/>
        <v>keine</v>
      </c>
      <c r="AU19">
        <v>20</v>
      </c>
      <c r="AV19" s="168" t="str">
        <f t="shared" si="22"/>
        <v>Ausland</v>
      </c>
      <c r="AW19" s="169">
        <f t="shared" si="23"/>
        <v>0</v>
      </c>
      <c r="AX19" s="169">
        <f t="shared" si="24"/>
        <v>0</v>
      </c>
      <c r="AY19" s="169">
        <f t="shared" si="25"/>
        <v>0</v>
      </c>
      <c r="AZ19" s="169">
        <f t="shared" si="26"/>
        <v>1</v>
      </c>
      <c r="BA19">
        <v>25</v>
      </c>
      <c r="BB19" s="168" t="str">
        <f t="shared" si="27"/>
        <v>bis 30 km</v>
      </c>
      <c r="BC19">
        <v>30</v>
      </c>
      <c r="BD19">
        <v>1</v>
      </c>
      <c r="BE19"/>
      <c r="BF19">
        <v>1</v>
      </c>
    </row>
    <row r="20" spans="1:58" s="173" customFormat="1" ht="15.75" x14ac:dyDescent="0.25">
      <c r="A20" s="163">
        <v>7</v>
      </c>
      <c r="B20" s="163" t="s">
        <v>344</v>
      </c>
      <c r="C20">
        <v>1</v>
      </c>
      <c r="D20">
        <v>5</v>
      </c>
      <c r="E20" s="137">
        <f t="shared" si="6"/>
        <v>5</v>
      </c>
      <c r="F20">
        <v>1</v>
      </c>
      <c r="G20">
        <v>4</v>
      </c>
      <c r="H20" s="137">
        <f t="shared" si="7"/>
        <v>4</v>
      </c>
      <c r="I20">
        <v>0</v>
      </c>
      <c r="J20">
        <v>0</v>
      </c>
      <c r="K20" s="137">
        <f t="shared" si="8"/>
        <v>0</v>
      </c>
      <c r="L20">
        <v>1</v>
      </c>
      <c r="M20">
        <v>4</v>
      </c>
      <c r="N20" s="137">
        <f t="shared" si="9"/>
        <v>4</v>
      </c>
      <c r="O20">
        <v>1</v>
      </c>
      <c r="P20">
        <v>3</v>
      </c>
      <c r="Q20" s="137">
        <f t="shared" si="10"/>
        <v>3</v>
      </c>
      <c r="R20">
        <v>0</v>
      </c>
      <c r="S20">
        <v>0</v>
      </c>
      <c r="T20" s="212">
        <f t="shared" si="11"/>
        <v>0</v>
      </c>
      <c r="U20">
        <v>5</v>
      </c>
      <c r="V20">
        <v>3</v>
      </c>
      <c r="W20">
        <v>1</v>
      </c>
      <c r="X20">
        <v>5</v>
      </c>
      <c r="Y20">
        <v>4</v>
      </c>
      <c r="Z20">
        <v>2</v>
      </c>
      <c r="AA20">
        <v>2</v>
      </c>
      <c r="AB20">
        <v>4</v>
      </c>
      <c r="AC20" s="211">
        <v>2</v>
      </c>
      <c r="AD20">
        <v>21</v>
      </c>
      <c r="AE20" s="168" t="str">
        <f t="shared" si="12"/>
        <v>20-21</v>
      </c>
      <c r="AF20" s="169">
        <f t="shared" si="13"/>
        <v>0</v>
      </c>
      <c r="AG20" s="169">
        <f t="shared" si="14"/>
        <v>1</v>
      </c>
      <c r="AH20" s="169">
        <f t="shared" si="15"/>
        <v>0</v>
      </c>
      <c r="AI20">
        <v>1</v>
      </c>
      <c r="AJ20" s="170" t="str">
        <f t="shared" si="16"/>
        <v>weiblich</v>
      </c>
      <c r="AK20">
        <v>3</v>
      </c>
      <c r="AL20">
        <v>60</v>
      </c>
      <c r="AM20">
        <v>176</v>
      </c>
      <c r="AN20" s="214">
        <v>2</v>
      </c>
      <c r="AO20" s="168" t="str">
        <f t="shared" si="17"/>
        <v>Fachabi</v>
      </c>
      <c r="AP20" s="169">
        <f t="shared" si="18"/>
        <v>0</v>
      </c>
      <c r="AQ20" s="169">
        <f t="shared" si="19"/>
        <v>1</v>
      </c>
      <c r="AR20" s="169">
        <f t="shared" si="20"/>
        <v>0</v>
      </c>
      <c r="AS20">
        <v>0</v>
      </c>
      <c r="AT20" s="171" t="str">
        <f t="shared" si="21"/>
        <v>keine</v>
      </c>
      <c r="AU20">
        <v>11</v>
      </c>
      <c r="AV20" s="168" t="str">
        <f t="shared" si="22"/>
        <v>sonst.</v>
      </c>
      <c r="AW20" s="169">
        <f t="shared" si="23"/>
        <v>0</v>
      </c>
      <c r="AX20" s="169">
        <f t="shared" si="24"/>
        <v>0</v>
      </c>
      <c r="AY20" s="169">
        <f t="shared" si="25"/>
        <v>1</v>
      </c>
      <c r="AZ20" s="169">
        <f t="shared" si="26"/>
        <v>0</v>
      </c>
      <c r="BA20">
        <v>0</v>
      </c>
      <c r="BB20" s="168" t="str">
        <f t="shared" si="27"/>
        <v>-</v>
      </c>
      <c r="BC20">
        <v>0</v>
      </c>
      <c r="BD20">
        <v>1</v>
      </c>
      <c r="BE20"/>
      <c r="BF20">
        <v>0</v>
      </c>
    </row>
    <row r="21" spans="1:58" s="173" customFormat="1" ht="15.75" x14ac:dyDescent="0.25">
      <c r="A21" s="163">
        <v>8</v>
      </c>
      <c r="B21" s="163" t="s">
        <v>344</v>
      </c>
      <c r="C21">
        <v>2</v>
      </c>
      <c r="D21">
        <v>4</v>
      </c>
      <c r="E21" s="137">
        <f t="shared" si="6"/>
        <v>8</v>
      </c>
      <c r="F21">
        <v>0</v>
      </c>
      <c r="G21">
        <v>0</v>
      </c>
      <c r="H21" s="137">
        <f t="shared" si="7"/>
        <v>0</v>
      </c>
      <c r="I21">
        <v>3</v>
      </c>
      <c r="J21">
        <v>5</v>
      </c>
      <c r="K21" s="137">
        <f t="shared" si="8"/>
        <v>15</v>
      </c>
      <c r="L21">
        <v>1</v>
      </c>
      <c r="M21">
        <v>3</v>
      </c>
      <c r="N21" s="137">
        <f t="shared" si="9"/>
        <v>3</v>
      </c>
      <c r="O21">
        <v>1</v>
      </c>
      <c r="P21">
        <v>5</v>
      </c>
      <c r="Q21" s="137">
        <f t="shared" si="10"/>
        <v>5</v>
      </c>
      <c r="R21">
        <v>1</v>
      </c>
      <c r="S21">
        <v>2</v>
      </c>
      <c r="T21" s="212">
        <f t="shared" si="11"/>
        <v>2</v>
      </c>
      <c r="U21">
        <v>5</v>
      </c>
      <c r="V21">
        <v>5</v>
      </c>
      <c r="W21">
        <v>1</v>
      </c>
      <c r="X21">
        <v>4</v>
      </c>
      <c r="Y21">
        <v>3</v>
      </c>
      <c r="Z21">
        <v>1</v>
      </c>
      <c r="AA21">
        <v>1</v>
      </c>
      <c r="AB21">
        <v>1</v>
      </c>
      <c r="AC21" s="211">
        <v>1</v>
      </c>
      <c r="AD21">
        <v>21</v>
      </c>
      <c r="AE21" s="168" t="str">
        <f t="shared" si="12"/>
        <v>20-21</v>
      </c>
      <c r="AF21" s="169">
        <f t="shared" si="13"/>
        <v>0</v>
      </c>
      <c r="AG21" s="169">
        <f t="shared" si="14"/>
        <v>1</v>
      </c>
      <c r="AH21" s="169">
        <f t="shared" si="15"/>
        <v>0</v>
      </c>
      <c r="AI21">
        <v>0</v>
      </c>
      <c r="AJ21" s="170" t="str">
        <f t="shared" si="16"/>
        <v>männlich</v>
      </c>
      <c r="AK21">
        <v>1</v>
      </c>
      <c r="AL21">
        <v>70</v>
      </c>
      <c r="AM21">
        <v>180</v>
      </c>
      <c r="AN21" s="214">
        <v>2</v>
      </c>
      <c r="AO21" s="168" t="str">
        <f t="shared" si="17"/>
        <v>Fachabi</v>
      </c>
      <c r="AP21" s="169">
        <f t="shared" si="18"/>
        <v>0</v>
      </c>
      <c r="AQ21" s="169">
        <f t="shared" si="19"/>
        <v>1</v>
      </c>
      <c r="AR21" s="169">
        <f t="shared" si="20"/>
        <v>0</v>
      </c>
      <c r="AS21">
        <v>0</v>
      </c>
      <c r="AT21" s="171" t="str">
        <f t="shared" si="21"/>
        <v>keine</v>
      </c>
      <c r="AU21">
        <v>20</v>
      </c>
      <c r="AV21" s="168" t="str">
        <f t="shared" si="22"/>
        <v>Ausland</v>
      </c>
      <c r="AW21" s="169">
        <f t="shared" si="23"/>
        <v>0</v>
      </c>
      <c r="AX21" s="169">
        <f t="shared" si="24"/>
        <v>0</v>
      </c>
      <c r="AY21" s="169">
        <f t="shared" si="25"/>
        <v>0</v>
      </c>
      <c r="AZ21" s="169">
        <f t="shared" si="26"/>
        <v>1</v>
      </c>
      <c r="BA21">
        <v>25</v>
      </c>
      <c r="BB21" s="168" t="str">
        <f t="shared" si="27"/>
        <v>bis 30 km</v>
      </c>
      <c r="BC21">
        <v>120</v>
      </c>
      <c r="BD21">
        <v>1</v>
      </c>
      <c r="BE21"/>
      <c r="BF21">
        <v>0</v>
      </c>
    </row>
    <row r="22" spans="1:58" s="173" customFormat="1" ht="15.75" x14ac:dyDescent="0.25">
      <c r="A22" s="163">
        <v>9</v>
      </c>
      <c r="B22" s="163" t="s">
        <v>344</v>
      </c>
      <c r="C22">
        <v>1</v>
      </c>
      <c r="D22">
        <v>3</v>
      </c>
      <c r="E22" s="137">
        <f t="shared" si="6"/>
        <v>3</v>
      </c>
      <c r="F22">
        <v>0</v>
      </c>
      <c r="G22">
        <v>0</v>
      </c>
      <c r="H22" s="137">
        <f t="shared" si="7"/>
        <v>0</v>
      </c>
      <c r="I22">
        <v>1</v>
      </c>
      <c r="J22">
        <v>5</v>
      </c>
      <c r="K22" s="137">
        <f t="shared" si="8"/>
        <v>5</v>
      </c>
      <c r="L22">
        <v>2</v>
      </c>
      <c r="M22">
        <v>5</v>
      </c>
      <c r="N22" s="137">
        <f t="shared" si="9"/>
        <v>10</v>
      </c>
      <c r="O22">
        <v>2</v>
      </c>
      <c r="P22">
        <v>5</v>
      </c>
      <c r="Q22" s="137">
        <f t="shared" si="10"/>
        <v>10</v>
      </c>
      <c r="R22">
        <v>0</v>
      </c>
      <c r="S22">
        <v>0</v>
      </c>
      <c r="T22" s="212">
        <f t="shared" si="11"/>
        <v>0</v>
      </c>
      <c r="U22">
        <v>5</v>
      </c>
      <c r="V22">
        <v>4</v>
      </c>
      <c r="W22">
        <v>3</v>
      </c>
      <c r="X22">
        <v>5</v>
      </c>
      <c r="Y22">
        <v>4</v>
      </c>
      <c r="Z22">
        <v>3</v>
      </c>
      <c r="AA22">
        <v>3</v>
      </c>
      <c r="AB22">
        <v>3</v>
      </c>
      <c r="AC22" s="211">
        <v>4</v>
      </c>
      <c r="AD22">
        <v>19</v>
      </c>
      <c r="AE22" s="168" t="str">
        <f t="shared" si="12"/>
        <v>unter 20</v>
      </c>
      <c r="AF22" s="169">
        <f t="shared" si="13"/>
        <v>1</v>
      </c>
      <c r="AG22" s="169">
        <f t="shared" si="14"/>
        <v>0</v>
      </c>
      <c r="AH22" s="169">
        <f t="shared" si="15"/>
        <v>0</v>
      </c>
      <c r="AI22">
        <v>0</v>
      </c>
      <c r="AJ22" s="170" t="str">
        <f t="shared" si="16"/>
        <v>männlich</v>
      </c>
      <c r="AK22">
        <v>0</v>
      </c>
      <c r="AL22">
        <v>68</v>
      </c>
      <c r="AM22">
        <v>175</v>
      </c>
      <c r="AN22" s="214">
        <v>1</v>
      </c>
      <c r="AO22" s="168" t="str">
        <f t="shared" si="17"/>
        <v>Abitur</v>
      </c>
      <c r="AP22" s="169">
        <f t="shared" si="18"/>
        <v>1</v>
      </c>
      <c r="AQ22" s="169">
        <f t="shared" si="19"/>
        <v>0</v>
      </c>
      <c r="AR22" s="169">
        <f t="shared" si="20"/>
        <v>0</v>
      </c>
      <c r="AS22">
        <v>0</v>
      </c>
      <c r="AT22" s="171" t="str">
        <f t="shared" si="21"/>
        <v>keine</v>
      </c>
      <c r="AU22">
        <v>1</v>
      </c>
      <c r="AV22" s="168" t="str">
        <f t="shared" si="22"/>
        <v>Bremen</v>
      </c>
      <c r="AW22" s="169">
        <f t="shared" si="23"/>
        <v>1</v>
      </c>
      <c r="AX22" s="169">
        <f t="shared" si="24"/>
        <v>0</v>
      </c>
      <c r="AY22" s="169">
        <f t="shared" si="25"/>
        <v>0</v>
      </c>
      <c r="AZ22" s="169">
        <f t="shared" si="26"/>
        <v>0</v>
      </c>
      <c r="BA22">
        <v>15</v>
      </c>
      <c r="BB22" s="168" t="str">
        <f t="shared" si="27"/>
        <v>bis 20 km</v>
      </c>
      <c r="BC22">
        <v>30</v>
      </c>
      <c r="BD22">
        <v>1</v>
      </c>
      <c r="BE22"/>
      <c r="BF22">
        <v>0</v>
      </c>
    </row>
    <row r="23" spans="1:58" s="173" customFormat="1" ht="15.75" x14ac:dyDescent="0.25">
      <c r="A23" s="163">
        <v>10</v>
      </c>
      <c r="B23" s="163" t="s">
        <v>344</v>
      </c>
      <c r="C23">
        <v>1</v>
      </c>
      <c r="D23">
        <v>2</v>
      </c>
      <c r="E23" s="137">
        <f t="shared" si="6"/>
        <v>2</v>
      </c>
      <c r="F23">
        <v>1</v>
      </c>
      <c r="G23">
        <v>1</v>
      </c>
      <c r="H23" s="137">
        <f t="shared" si="7"/>
        <v>1</v>
      </c>
      <c r="I23">
        <v>2</v>
      </c>
      <c r="J23">
        <v>5</v>
      </c>
      <c r="K23" s="137">
        <f t="shared" si="8"/>
        <v>10</v>
      </c>
      <c r="L23">
        <v>0</v>
      </c>
      <c r="M23">
        <v>0</v>
      </c>
      <c r="N23" s="137">
        <f t="shared" si="9"/>
        <v>0</v>
      </c>
      <c r="O23">
        <v>1</v>
      </c>
      <c r="P23">
        <v>2</v>
      </c>
      <c r="Q23" s="137">
        <f t="shared" si="10"/>
        <v>2</v>
      </c>
      <c r="R23">
        <v>0</v>
      </c>
      <c r="S23">
        <v>0</v>
      </c>
      <c r="T23" s="212">
        <f t="shared" si="11"/>
        <v>0</v>
      </c>
      <c r="U23">
        <v>1</v>
      </c>
      <c r="V23">
        <v>4</v>
      </c>
      <c r="W23">
        <v>1</v>
      </c>
      <c r="X23">
        <v>3</v>
      </c>
      <c r="Y23">
        <v>4</v>
      </c>
      <c r="Z23">
        <v>5</v>
      </c>
      <c r="AA23">
        <v>5</v>
      </c>
      <c r="AB23">
        <v>3</v>
      </c>
      <c r="AC23" s="211">
        <v>1</v>
      </c>
      <c r="AD23">
        <v>22</v>
      </c>
      <c r="AE23" s="168" t="str">
        <f t="shared" si="12"/>
        <v>22++</v>
      </c>
      <c r="AF23" s="169">
        <f t="shared" si="13"/>
        <v>0</v>
      </c>
      <c r="AG23" s="169">
        <f t="shared" si="14"/>
        <v>0</v>
      </c>
      <c r="AH23" s="169">
        <f t="shared" si="15"/>
        <v>1</v>
      </c>
      <c r="AI23">
        <v>1</v>
      </c>
      <c r="AJ23" s="170" t="str">
        <f t="shared" si="16"/>
        <v>weiblich</v>
      </c>
      <c r="AK23">
        <v>1</v>
      </c>
      <c r="AL23">
        <v>61</v>
      </c>
      <c r="AM23">
        <v>164</v>
      </c>
      <c r="AN23" s="214">
        <v>1</v>
      </c>
      <c r="AO23" s="168" t="str">
        <f t="shared" si="17"/>
        <v>Abitur</v>
      </c>
      <c r="AP23" s="169">
        <f t="shared" si="18"/>
        <v>1</v>
      </c>
      <c r="AQ23" s="169">
        <f t="shared" si="19"/>
        <v>0</v>
      </c>
      <c r="AR23" s="169">
        <f t="shared" si="20"/>
        <v>0</v>
      </c>
      <c r="AS23">
        <v>1</v>
      </c>
      <c r="AT23" s="171" t="str">
        <f t="shared" si="21"/>
        <v>Ber.Ausb</v>
      </c>
      <c r="AU23">
        <v>1</v>
      </c>
      <c r="AV23" s="168" t="str">
        <f t="shared" si="22"/>
        <v>Bremen</v>
      </c>
      <c r="AW23" s="169">
        <f t="shared" si="23"/>
        <v>1</v>
      </c>
      <c r="AX23" s="169">
        <f t="shared" si="24"/>
        <v>0</v>
      </c>
      <c r="AY23" s="169">
        <f t="shared" si="25"/>
        <v>0</v>
      </c>
      <c r="AZ23" s="169">
        <f t="shared" si="26"/>
        <v>0</v>
      </c>
      <c r="BA23">
        <v>8.6999999999999993</v>
      </c>
      <c r="BB23" s="168" t="str">
        <f t="shared" si="27"/>
        <v>bis 10 km</v>
      </c>
      <c r="BC23">
        <v>19</v>
      </c>
      <c r="BD23">
        <v>1</v>
      </c>
      <c r="BE23"/>
      <c r="BF23">
        <v>0</v>
      </c>
    </row>
    <row r="24" spans="1:58" s="173" customFormat="1" ht="15.75" x14ac:dyDescent="0.25">
      <c r="A24" s="163">
        <v>11</v>
      </c>
      <c r="B24" s="163" t="s">
        <v>344</v>
      </c>
      <c r="C24">
        <v>0.5</v>
      </c>
      <c r="D24">
        <v>3</v>
      </c>
      <c r="E24" s="137">
        <f t="shared" si="6"/>
        <v>1.5</v>
      </c>
      <c r="F24">
        <v>0.2</v>
      </c>
      <c r="G24">
        <v>1</v>
      </c>
      <c r="H24" s="137">
        <f t="shared" si="7"/>
        <v>0.2</v>
      </c>
      <c r="I24">
        <v>0</v>
      </c>
      <c r="J24">
        <v>0</v>
      </c>
      <c r="K24" s="137">
        <f t="shared" si="8"/>
        <v>0</v>
      </c>
      <c r="L24">
        <v>0</v>
      </c>
      <c r="M24">
        <v>0</v>
      </c>
      <c r="N24" s="137">
        <f t="shared" si="9"/>
        <v>0</v>
      </c>
      <c r="O24">
        <v>0.2</v>
      </c>
      <c r="P24">
        <v>1</v>
      </c>
      <c r="Q24" s="137">
        <f t="shared" si="10"/>
        <v>0.2</v>
      </c>
      <c r="R24">
        <v>0.15</v>
      </c>
      <c r="S24">
        <v>1</v>
      </c>
      <c r="T24" s="212">
        <f t="shared" si="11"/>
        <v>0.15</v>
      </c>
      <c r="U24">
        <v>1</v>
      </c>
      <c r="V24">
        <v>5</v>
      </c>
      <c r="W24">
        <v>1</v>
      </c>
      <c r="X24">
        <v>1</v>
      </c>
      <c r="Y24">
        <v>4</v>
      </c>
      <c r="Z24">
        <v>4</v>
      </c>
      <c r="AA24">
        <v>5</v>
      </c>
      <c r="AB24">
        <v>5</v>
      </c>
      <c r="AC24" s="211">
        <v>1</v>
      </c>
      <c r="AD24">
        <v>23</v>
      </c>
      <c r="AE24" s="168" t="str">
        <f t="shared" si="12"/>
        <v>22++</v>
      </c>
      <c r="AF24" s="169">
        <f t="shared" si="13"/>
        <v>0</v>
      </c>
      <c r="AG24" s="169">
        <f t="shared" si="14"/>
        <v>0</v>
      </c>
      <c r="AH24" s="169">
        <f t="shared" si="15"/>
        <v>1</v>
      </c>
      <c r="AI24">
        <v>0</v>
      </c>
      <c r="AJ24" s="170" t="str">
        <f t="shared" si="16"/>
        <v>männlich</v>
      </c>
      <c r="AK24">
        <v>1</v>
      </c>
      <c r="AL24">
        <v>75</v>
      </c>
      <c r="AM24">
        <v>185</v>
      </c>
      <c r="AN24" s="214">
        <v>1</v>
      </c>
      <c r="AO24" s="168" t="str">
        <f t="shared" si="17"/>
        <v>Abitur</v>
      </c>
      <c r="AP24" s="169">
        <f t="shared" si="18"/>
        <v>1</v>
      </c>
      <c r="AQ24" s="169">
        <f t="shared" si="19"/>
        <v>0</v>
      </c>
      <c r="AR24" s="169">
        <f t="shared" si="20"/>
        <v>0</v>
      </c>
      <c r="AS24">
        <v>0</v>
      </c>
      <c r="AT24" s="171" t="str">
        <f t="shared" si="21"/>
        <v>keine</v>
      </c>
      <c r="AU24">
        <v>2</v>
      </c>
      <c r="AV24" s="168" t="str">
        <f t="shared" si="22"/>
        <v>sonst.</v>
      </c>
      <c r="AW24" s="169">
        <f t="shared" si="23"/>
        <v>0</v>
      </c>
      <c r="AX24" s="169">
        <f t="shared" si="24"/>
        <v>0</v>
      </c>
      <c r="AY24" s="169">
        <f t="shared" si="25"/>
        <v>1</v>
      </c>
      <c r="AZ24" s="169">
        <f t="shared" si="26"/>
        <v>0</v>
      </c>
      <c r="BA24">
        <v>2.2999999999999998</v>
      </c>
      <c r="BB24" s="168" t="str">
        <f t="shared" si="27"/>
        <v>bis 10 km</v>
      </c>
      <c r="BC24">
        <v>8</v>
      </c>
      <c r="BD24">
        <v>1</v>
      </c>
      <c r="BE24"/>
      <c r="BF24">
        <v>0</v>
      </c>
    </row>
    <row r="25" spans="1:58" s="173" customFormat="1" ht="15.75" x14ac:dyDescent="0.25">
      <c r="A25" s="163">
        <v>12</v>
      </c>
      <c r="B25" s="163" t="s">
        <v>344</v>
      </c>
      <c r="C25">
        <v>0</v>
      </c>
      <c r="D25">
        <v>0</v>
      </c>
      <c r="E25" s="137">
        <f t="shared" si="6"/>
        <v>0</v>
      </c>
      <c r="F25">
        <v>0</v>
      </c>
      <c r="G25">
        <v>0</v>
      </c>
      <c r="H25" s="137">
        <f t="shared" si="7"/>
        <v>0</v>
      </c>
      <c r="I25">
        <v>0</v>
      </c>
      <c r="J25">
        <v>0</v>
      </c>
      <c r="K25" s="137">
        <f t="shared" si="8"/>
        <v>0</v>
      </c>
      <c r="L25">
        <v>0</v>
      </c>
      <c r="M25">
        <v>0</v>
      </c>
      <c r="N25" s="137">
        <f t="shared" si="9"/>
        <v>0</v>
      </c>
      <c r="O25">
        <v>1</v>
      </c>
      <c r="P25">
        <v>1</v>
      </c>
      <c r="Q25" s="137">
        <f t="shared" si="10"/>
        <v>1</v>
      </c>
      <c r="R25">
        <v>0</v>
      </c>
      <c r="S25">
        <v>0</v>
      </c>
      <c r="T25" s="212">
        <f t="shared" si="11"/>
        <v>0</v>
      </c>
      <c r="U25">
        <v>5</v>
      </c>
      <c r="V25">
        <v>2</v>
      </c>
      <c r="W25">
        <v>1</v>
      </c>
      <c r="X25">
        <v>4</v>
      </c>
      <c r="Y25">
        <v>5</v>
      </c>
      <c r="Z25">
        <v>4</v>
      </c>
      <c r="AA25">
        <v>3</v>
      </c>
      <c r="AB25">
        <v>1</v>
      </c>
      <c r="AC25" s="211">
        <v>2</v>
      </c>
      <c r="AD25">
        <v>19</v>
      </c>
      <c r="AE25" s="168" t="str">
        <f t="shared" si="12"/>
        <v>unter 20</v>
      </c>
      <c r="AF25" s="169">
        <f t="shared" si="13"/>
        <v>1</v>
      </c>
      <c r="AG25" s="169">
        <f t="shared" si="14"/>
        <v>0</v>
      </c>
      <c r="AH25" s="169">
        <f t="shared" si="15"/>
        <v>0</v>
      </c>
      <c r="AI25">
        <v>1</v>
      </c>
      <c r="AJ25" s="170" t="str">
        <f t="shared" si="16"/>
        <v>weiblich</v>
      </c>
      <c r="AK25">
        <v>0</v>
      </c>
      <c r="AL25"/>
      <c r="AM25">
        <v>173</v>
      </c>
      <c r="AN25" s="214">
        <v>1</v>
      </c>
      <c r="AO25" s="168" t="str">
        <f t="shared" si="17"/>
        <v>Abitur</v>
      </c>
      <c r="AP25" s="169">
        <f t="shared" si="18"/>
        <v>1</v>
      </c>
      <c r="AQ25" s="169">
        <f t="shared" si="19"/>
        <v>0</v>
      </c>
      <c r="AR25" s="169">
        <f t="shared" si="20"/>
        <v>0</v>
      </c>
      <c r="AS25">
        <v>0</v>
      </c>
      <c r="AT25" s="171" t="str">
        <f t="shared" si="21"/>
        <v>keine</v>
      </c>
      <c r="AU25">
        <v>9</v>
      </c>
      <c r="AV25" s="168" t="str">
        <f t="shared" si="22"/>
        <v>NdSachs.</v>
      </c>
      <c r="AW25" s="169">
        <f t="shared" si="23"/>
        <v>0</v>
      </c>
      <c r="AX25" s="169">
        <f t="shared" si="24"/>
        <v>1</v>
      </c>
      <c r="AY25" s="169">
        <f t="shared" si="25"/>
        <v>0</v>
      </c>
      <c r="AZ25" s="169">
        <f t="shared" si="26"/>
        <v>0</v>
      </c>
      <c r="BA25">
        <v>100</v>
      </c>
      <c r="BB25" s="168" t="str">
        <f t="shared" si="27"/>
        <v>über 30</v>
      </c>
      <c r="BC25">
        <v>90</v>
      </c>
      <c r="BD25">
        <v>0</v>
      </c>
      <c r="BE25"/>
      <c r="BF25">
        <v>0</v>
      </c>
    </row>
    <row r="26" spans="1:58" s="173" customFormat="1" ht="15.75" x14ac:dyDescent="0.25">
      <c r="A26" s="163">
        <v>13</v>
      </c>
      <c r="B26" s="163" t="s">
        <v>344</v>
      </c>
      <c r="C26">
        <v>2</v>
      </c>
      <c r="D26">
        <v>5</v>
      </c>
      <c r="E26" s="137">
        <f t="shared" si="6"/>
        <v>10</v>
      </c>
      <c r="F26">
        <v>0</v>
      </c>
      <c r="G26">
        <v>0</v>
      </c>
      <c r="H26" s="137">
        <f t="shared" si="7"/>
        <v>0</v>
      </c>
      <c r="I26">
        <v>0</v>
      </c>
      <c r="J26">
        <v>0</v>
      </c>
      <c r="K26" s="137">
        <f t="shared" si="8"/>
        <v>0</v>
      </c>
      <c r="L26">
        <v>3</v>
      </c>
      <c r="M26">
        <v>4</v>
      </c>
      <c r="N26" s="137">
        <f t="shared" si="9"/>
        <v>12</v>
      </c>
      <c r="O26">
        <v>1</v>
      </c>
      <c r="P26">
        <v>5</v>
      </c>
      <c r="Q26" s="137">
        <f t="shared" si="10"/>
        <v>5</v>
      </c>
      <c r="R26">
        <v>0</v>
      </c>
      <c r="S26">
        <v>0</v>
      </c>
      <c r="T26" s="212">
        <f t="shared" si="11"/>
        <v>0</v>
      </c>
      <c r="U26">
        <v>3</v>
      </c>
      <c r="V26">
        <v>2</v>
      </c>
      <c r="W26">
        <v>3</v>
      </c>
      <c r="X26">
        <v>4</v>
      </c>
      <c r="Y26">
        <v>3</v>
      </c>
      <c r="Z26">
        <v>4</v>
      </c>
      <c r="AA26">
        <v>4</v>
      </c>
      <c r="AB26">
        <v>4</v>
      </c>
      <c r="AC26" s="211">
        <v>2</v>
      </c>
      <c r="AD26">
        <v>20</v>
      </c>
      <c r="AE26" s="168" t="str">
        <f t="shared" si="12"/>
        <v>20-21</v>
      </c>
      <c r="AF26" s="169">
        <f t="shared" si="13"/>
        <v>0</v>
      </c>
      <c r="AG26" s="169">
        <f t="shared" si="14"/>
        <v>1</v>
      </c>
      <c r="AH26" s="169">
        <f t="shared" si="15"/>
        <v>0</v>
      </c>
      <c r="AI26">
        <v>0</v>
      </c>
      <c r="AJ26" s="170" t="str">
        <f t="shared" si="16"/>
        <v>männlich</v>
      </c>
      <c r="AK26">
        <v>0</v>
      </c>
      <c r="AL26">
        <v>65</v>
      </c>
      <c r="AM26">
        <v>180</v>
      </c>
      <c r="AN26" s="214">
        <v>1</v>
      </c>
      <c r="AO26" s="168" t="str">
        <f t="shared" si="17"/>
        <v>Abitur</v>
      </c>
      <c r="AP26" s="169">
        <f t="shared" si="18"/>
        <v>1</v>
      </c>
      <c r="AQ26" s="169">
        <f t="shared" si="19"/>
        <v>0</v>
      </c>
      <c r="AR26" s="169">
        <f t="shared" si="20"/>
        <v>0</v>
      </c>
      <c r="AS26">
        <v>0</v>
      </c>
      <c r="AT26" s="171" t="str">
        <f t="shared" si="21"/>
        <v>keine</v>
      </c>
      <c r="AU26">
        <v>1</v>
      </c>
      <c r="AV26" s="168" t="str">
        <f t="shared" si="22"/>
        <v>Bremen</v>
      </c>
      <c r="AW26" s="169">
        <f t="shared" si="23"/>
        <v>1</v>
      </c>
      <c r="AX26" s="169">
        <f t="shared" si="24"/>
        <v>0</v>
      </c>
      <c r="AY26" s="169">
        <f t="shared" si="25"/>
        <v>0</v>
      </c>
      <c r="AZ26" s="169">
        <f t="shared" si="26"/>
        <v>0</v>
      </c>
      <c r="BA26">
        <v>30</v>
      </c>
      <c r="BB26" s="168" t="str">
        <f t="shared" si="27"/>
        <v>bis 30 km</v>
      </c>
      <c r="BC26">
        <v>45</v>
      </c>
      <c r="BD26">
        <v>1</v>
      </c>
      <c r="BE26"/>
      <c r="BF26">
        <v>0</v>
      </c>
    </row>
    <row r="27" spans="1:58" s="173" customFormat="1" ht="15.75" x14ac:dyDescent="0.25">
      <c r="A27" s="163">
        <v>14</v>
      </c>
      <c r="B27" s="163" t="s">
        <v>344</v>
      </c>
      <c r="C27">
        <v>1</v>
      </c>
      <c r="D27">
        <v>4</v>
      </c>
      <c r="E27" s="137">
        <f t="shared" si="6"/>
        <v>4</v>
      </c>
      <c r="F27">
        <v>1</v>
      </c>
      <c r="G27">
        <v>1</v>
      </c>
      <c r="H27" s="137">
        <f t="shared" si="7"/>
        <v>1</v>
      </c>
      <c r="I27">
        <v>1</v>
      </c>
      <c r="J27">
        <v>1</v>
      </c>
      <c r="K27" s="137">
        <f t="shared" si="8"/>
        <v>1</v>
      </c>
      <c r="L27">
        <v>0</v>
      </c>
      <c r="M27">
        <v>0</v>
      </c>
      <c r="N27" s="137">
        <f t="shared" si="9"/>
        <v>0</v>
      </c>
      <c r="O27">
        <v>1</v>
      </c>
      <c r="P27">
        <v>4</v>
      </c>
      <c r="Q27" s="137">
        <f t="shared" si="10"/>
        <v>4</v>
      </c>
      <c r="R27">
        <v>0</v>
      </c>
      <c r="S27">
        <v>0</v>
      </c>
      <c r="T27" s="212">
        <f t="shared" si="11"/>
        <v>0</v>
      </c>
      <c r="U27">
        <v>2</v>
      </c>
      <c r="V27">
        <v>3</v>
      </c>
      <c r="W27">
        <v>1</v>
      </c>
      <c r="X27">
        <v>4</v>
      </c>
      <c r="Y27">
        <v>3</v>
      </c>
      <c r="Z27">
        <v>4</v>
      </c>
      <c r="AA27">
        <v>3</v>
      </c>
      <c r="AB27">
        <v>4</v>
      </c>
      <c r="AC27" s="211">
        <v>1</v>
      </c>
      <c r="AD27">
        <v>22</v>
      </c>
      <c r="AE27" s="168" t="str">
        <f t="shared" si="12"/>
        <v>22++</v>
      </c>
      <c r="AF27" s="169">
        <f t="shared" si="13"/>
        <v>0</v>
      </c>
      <c r="AG27" s="169">
        <f t="shared" si="14"/>
        <v>0</v>
      </c>
      <c r="AH27" s="169">
        <f t="shared" si="15"/>
        <v>1</v>
      </c>
      <c r="AI27">
        <v>1</v>
      </c>
      <c r="AJ27" s="170" t="str">
        <f t="shared" si="16"/>
        <v>weiblich</v>
      </c>
      <c r="AK27">
        <v>3</v>
      </c>
      <c r="AL27">
        <v>62</v>
      </c>
      <c r="AM27">
        <v>173</v>
      </c>
      <c r="AN27" s="214">
        <v>1</v>
      </c>
      <c r="AO27" s="168" t="str">
        <f t="shared" si="17"/>
        <v>Abitur</v>
      </c>
      <c r="AP27" s="169">
        <f t="shared" si="18"/>
        <v>1</v>
      </c>
      <c r="AQ27" s="169">
        <f t="shared" si="19"/>
        <v>0</v>
      </c>
      <c r="AR27" s="169">
        <f t="shared" si="20"/>
        <v>0</v>
      </c>
      <c r="AS27">
        <v>0</v>
      </c>
      <c r="AT27" s="171" t="str">
        <f t="shared" si="21"/>
        <v>keine</v>
      </c>
      <c r="AU27">
        <v>10</v>
      </c>
      <c r="AV27" s="168" t="str">
        <f t="shared" si="22"/>
        <v>sonst.</v>
      </c>
      <c r="AW27" s="169">
        <f t="shared" si="23"/>
        <v>0</v>
      </c>
      <c r="AX27" s="169">
        <f t="shared" si="24"/>
        <v>0</v>
      </c>
      <c r="AY27" s="169">
        <f t="shared" si="25"/>
        <v>1</v>
      </c>
      <c r="AZ27" s="169">
        <f t="shared" si="26"/>
        <v>0</v>
      </c>
      <c r="BA27">
        <v>9</v>
      </c>
      <c r="BB27" s="168" t="str">
        <f t="shared" si="27"/>
        <v>bis 10 km</v>
      </c>
      <c r="BC27">
        <v>35</v>
      </c>
      <c r="BD27">
        <v>0</v>
      </c>
      <c r="BE27"/>
      <c r="BF27">
        <v>0</v>
      </c>
    </row>
    <row r="28" spans="1:58" s="173" customFormat="1" ht="15.75" x14ac:dyDescent="0.25">
      <c r="A28" s="163">
        <v>15</v>
      </c>
      <c r="B28" s="163" t="s">
        <v>344</v>
      </c>
      <c r="C28">
        <v>1</v>
      </c>
      <c r="D28">
        <v>2</v>
      </c>
      <c r="E28" s="137">
        <f t="shared" si="6"/>
        <v>2</v>
      </c>
      <c r="F28">
        <v>0</v>
      </c>
      <c r="G28">
        <v>0</v>
      </c>
      <c r="H28" s="137">
        <f t="shared" si="7"/>
        <v>0</v>
      </c>
      <c r="I28">
        <v>0</v>
      </c>
      <c r="J28">
        <v>0</v>
      </c>
      <c r="K28" s="137">
        <f t="shared" si="8"/>
        <v>0</v>
      </c>
      <c r="L28">
        <v>0</v>
      </c>
      <c r="M28">
        <v>0</v>
      </c>
      <c r="N28" s="137">
        <f t="shared" si="9"/>
        <v>0</v>
      </c>
      <c r="O28">
        <v>0</v>
      </c>
      <c r="P28">
        <v>0</v>
      </c>
      <c r="Q28" s="137">
        <f t="shared" si="10"/>
        <v>0</v>
      </c>
      <c r="R28">
        <v>0</v>
      </c>
      <c r="S28">
        <v>0</v>
      </c>
      <c r="T28" s="212">
        <f t="shared" si="11"/>
        <v>0</v>
      </c>
      <c r="U28">
        <v>2</v>
      </c>
      <c r="V28">
        <v>5</v>
      </c>
      <c r="W28">
        <v>3</v>
      </c>
      <c r="X28">
        <v>3</v>
      </c>
      <c r="Y28">
        <v>4</v>
      </c>
      <c r="Z28">
        <v>4</v>
      </c>
      <c r="AA28">
        <v>4</v>
      </c>
      <c r="AB28">
        <v>4</v>
      </c>
      <c r="AC28" s="211">
        <v>1</v>
      </c>
      <c r="AD28">
        <v>19</v>
      </c>
      <c r="AE28" s="168" t="str">
        <f t="shared" si="12"/>
        <v>unter 20</v>
      </c>
      <c r="AF28" s="169">
        <f t="shared" si="13"/>
        <v>1</v>
      </c>
      <c r="AG28" s="169">
        <f t="shared" si="14"/>
        <v>0</v>
      </c>
      <c r="AH28" s="169">
        <f t="shared" si="15"/>
        <v>0</v>
      </c>
      <c r="AI28">
        <v>1</v>
      </c>
      <c r="AJ28" s="170" t="str">
        <f t="shared" si="16"/>
        <v>weiblich</v>
      </c>
      <c r="AK28">
        <v>0</v>
      </c>
      <c r="AL28">
        <v>50</v>
      </c>
      <c r="AM28">
        <v>173</v>
      </c>
      <c r="AN28" s="214">
        <v>1</v>
      </c>
      <c r="AO28" s="168" t="str">
        <f t="shared" si="17"/>
        <v>Abitur</v>
      </c>
      <c r="AP28" s="169">
        <f t="shared" si="18"/>
        <v>1</v>
      </c>
      <c r="AQ28" s="169">
        <f t="shared" si="19"/>
        <v>0</v>
      </c>
      <c r="AR28" s="169">
        <f t="shared" si="20"/>
        <v>0</v>
      </c>
      <c r="AS28">
        <v>0</v>
      </c>
      <c r="AT28" s="171" t="str">
        <f t="shared" si="21"/>
        <v>keine</v>
      </c>
      <c r="AU28">
        <v>1</v>
      </c>
      <c r="AV28" s="168" t="str">
        <f t="shared" si="22"/>
        <v>Bremen</v>
      </c>
      <c r="AW28" s="169">
        <f t="shared" si="23"/>
        <v>1</v>
      </c>
      <c r="AX28" s="169">
        <f t="shared" si="24"/>
        <v>0</v>
      </c>
      <c r="AY28" s="169">
        <f t="shared" si="25"/>
        <v>0</v>
      </c>
      <c r="AZ28" s="169">
        <f t="shared" si="26"/>
        <v>0</v>
      </c>
      <c r="BA28">
        <v>5</v>
      </c>
      <c r="BB28" s="168" t="str">
        <f t="shared" si="27"/>
        <v>bis 10 km</v>
      </c>
      <c r="BC28">
        <v>30</v>
      </c>
      <c r="BD28">
        <v>1</v>
      </c>
      <c r="BE28"/>
      <c r="BF28">
        <v>0</v>
      </c>
    </row>
    <row r="29" spans="1:58" s="173" customFormat="1" ht="15.75" x14ac:dyDescent="0.25">
      <c r="A29" s="163">
        <v>16</v>
      </c>
      <c r="B29" s="163" t="s">
        <v>344</v>
      </c>
      <c r="C29">
        <v>1</v>
      </c>
      <c r="D29">
        <v>5</v>
      </c>
      <c r="E29" s="137">
        <f t="shared" si="6"/>
        <v>5</v>
      </c>
      <c r="F29">
        <v>0</v>
      </c>
      <c r="G29">
        <v>0</v>
      </c>
      <c r="H29" s="137">
        <f t="shared" si="7"/>
        <v>0</v>
      </c>
      <c r="I29">
        <v>0</v>
      </c>
      <c r="J29">
        <v>0</v>
      </c>
      <c r="K29" s="137">
        <f t="shared" si="8"/>
        <v>0</v>
      </c>
      <c r="L29">
        <v>0</v>
      </c>
      <c r="M29">
        <v>0</v>
      </c>
      <c r="N29" s="137">
        <f t="shared" si="9"/>
        <v>0</v>
      </c>
      <c r="O29">
        <v>2</v>
      </c>
      <c r="P29">
        <v>10</v>
      </c>
      <c r="Q29" s="137">
        <f t="shared" si="10"/>
        <v>20</v>
      </c>
      <c r="R29">
        <v>0</v>
      </c>
      <c r="S29">
        <v>0</v>
      </c>
      <c r="T29" s="212">
        <f t="shared" si="11"/>
        <v>0</v>
      </c>
      <c r="U29">
        <v>4</v>
      </c>
      <c r="V29">
        <v>2</v>
      </c>
      <c r="W29">
        <v>2</v>
      </c>
      <c r="X29">
        <v>5</v>
      </c>
      <c r="Y29">
        <v>3</v>
      </c>
      <c r="Z29">
        <v>3</v>
      </c>
      <c r="AA29">
        <v>3</v>
      </c>
      <c r="AB29">
        <v>1</v>
      </c>
      <c r="AC29" s="211">
        <v>4</v>
      </c>
      <c r="AD29">
        <v>19</v>
      </c>
      <c r="AE29" s="168" t="str">
        <f t="shared" si="12"/>
        <v>unter 20</v>
      </c>
      <c r="AF29" s="169">
        <f t="shared" si="13"/>
        <v>1</v>
      </c>
      <c r="AG29" s="169">
        <f t="shared" si="14"/>
        <v>0</v>
      </c>
      <c r="AH29" s="169">
        <f t="shared" si="15"/>
        <v>0</v>
      </c>
      <c r="AI29">
        <v>0</v>
      </c>
      <c r="AJ29" s="170" t="str">
        <f t="shared" si="16"/>
        <v>männlich</v>
      </c>
      <c r="AK29">
        <v>0</v>
      </c>
      <c r="AL29">
        <v>110</v>
      </c>
      <c r="AM29">
        <v>195</v>
      </c>
      <c r="AN29" s="214">
        <v>1</v>
      </c>
      <c r="AO29" s="168" t="str">
        <f t="shared" si="17"/>
        <v>Abitur</v>
      </c>
      <c r="AP29" s="169">
        <f t="shared" si="18"/>
        <v>1</v>
      </c>
      <c r="AQ29" s="169">
        <f t="shared" si="19"/>
        <v>0</v>
      </c>
      <c r="AR29" s="169">
        <f t="shared" si="20"/>
        <v>0</v>
      </c>
      <c r="AS29">
        <v>0</v>
      </c>
      <c r="AT29" s="171" t="str">
        <f t="shared" si="21"/>
        <v>keine</v>
      </c>
      <c r="AU29">
        <v>1</v>
      </c>
      <c r="AV29" s="168" t="str">
        <f t="shared" si="22"/>
        <v>Bremen</v>
      </c>
      <c r="AW29" s="169">
        <f t="shared" si="23"/>
        <v>1</v>
      </c>
      <c r="AX29" s="169">
        <f t="shared" si="24"/>
        <v>0</v>
      </c>
      <c r="AY29" s="169">
        <f t="shared" si="25"/>
        <v>0</v>
      </c>
      <c r="AZ29" s="169">
        <f t="shared" si="26"/>
        <v>0</v>
      </c>
      <c r="BA29">
        <v>6</v>
      </c>
      <c r="BB29" s="168" t="str">
        <f t="shared" si="27"/>
        <v>bis 10 km</v>
      </c>
      <c r="BC29">
        <v>20</v>
      </c>
      <c r="BD29">
        <v>0</v>
      </c>
      <c r="BE29"/>
      <c r="BF29">
        <v>1</v>
      </c>
    </row>
    <row r="30" spans="1:58" s="173" customFormat="1" ht="15.75" x14ac:dyDescent="0.25">
      <c r="A30" s="163">
        <v>17</v>
      </c>
      <c r="B30" s="163" t="s">
        <v>344</v>
      </c>
      <c r="C30">
        <v>0</v>
      </c>
      <c r="D30">
        <v>0</v>
      </c>
      <c r="E30" s="137">
        <f t="shared" si="6"/>
        <v>0</v>
      </c>
      <c r="F30">
        <v>0</v>
      </c>
      <c r="G30">
        <v>0</v>
      </c>
      <c r="H30" s="137">
        <f t="shared" si="7"/>
        <v>0</v>
      </c>
      <c r="I30">
        <v>6</v>
      </c>
      <c r="J30">
        <v>7</v>
      </c>
      <c r="K30" s="137">
        <f t="shared" si="8"/>
        <v>42</v>
      </c>
      <c r="L30">
        <v>0</v>
      </c>
      <c r="M30">
        <v>0</v>
      </c>
      <c r="N30" s="137">
        <f t="shared" si="9"/>
        <v>0</v>
      </c>
      <c r="O30">
        <v>1</v>
      </c>
      <c r="P30">
        <v>7</v>
      </c>
      <c r="Q30" s="137">
        <f t="shared" si="10"/>
        <v>7</v>
      </c>
      <c r="R30">
        <v>0</v>
      </c>
      <c r="S30">
        <v>0</v>
      </c>
      <c r="T30" s="212">
        <f t="shared" si="11"/>
        <v>0</v>
      </c>
      <c r="U30">
        <v>3</v>
      </c>
      <c r="V30">
        <v>2</v>
      </c>
      <c r="W30">
        <v>1</v>
      </c>
      <c r="X30">
        <v>4</v>
      </c>
      <c r="Y30">
        <v>3</v>
      </c>
      <c r="Z30">
        <v>2</v>
      </c>
      <c r="AA30">
        <v>2</v>
      </c>
      <c r="AB30">
        <v>3</v>
      </c>
      <c r="AC30" s="211">
        <v>4</v>
      </c>
      <c r="AD30">
        <v>19</v>
      </c>
      <c r="AE30" s="168" t="str">
        <f t="shared" si="12"/>
        <v>unter 20</v>
      </c>
      <c r="AF30" s="169">
        <f t="shared" si="13"/>
        <v>1</v>
      </c>
      <c r="AG30" s="169">
        <f t="shared" si="14"/>
        <v>0</v>
      </c>
      <c r="AH30" s="169">
        <f t="shared" si="15"/>
        <v>0</v>
      </c>
      <c r="AI30">
        <v>0</v>
      </c>
      <c r="AJ30" s="170" t="str">
        <f t="shared" si="16"/>
        <v>männlich</v>
      </c>
      <c r="AK30">
        <v>0</v>
      </c>
      <c r="AL30">
        <v>85</v>
      </c>
      <c r="AM30">
        <v>190</v>
      </c>
      <c r="AN30" s="214">
        <v>1</v>
      </c>
      <c r="AO30" s="168" t="str">
        <f t="shared" si="17"/>
        <v>Abitur</v>
      </c>
      <c r="AP30" s="169">
        <f t="shared" si="18"/>
        <v>1</v>
      </c>
      <c r="AQ30" s="169">
        <f t="shared" si="19"/>
        <v>0</v>
      </c>
      <c r="AR30" s="169">
        <f t="shared" si="20"/>
        <v>0</v>
      </c>
      <c r="AS30">
        <v>0</v>
      </c>
      <c r="AT30" s="171" t="str">
        <f t="shared" si="21"/>
        <v>keine</v>
      </c>
      <c r="AU30">
        <v>1</v>
      </c>
      <c r="AV30" s="168" t="str">
        <f t="shared" si="22"/>
        <v>Bremen</v>
      </c>
      <c r="AW30" s="169">
        <f t="shared" si="23"/>
        <v>1</v>
      </c>
      <c r="AX30" s="169">
        <f t="shared" si="24"/>
        <v>0</v>
      </c>
      <c r="AY30" s="169">
        <f t="shared" si="25"/>
        <v>0</v>
      </c>
      <c r="AZ30" s="169">
        <f t="shared" si="26"/>
        <v>0</v>
      </c>
      <c r="BA30">
        <v>5.7</v>
      </c>
      <c r="BB30" s="168" t="str">
        <f t="shared" si="27"/>
        <v>bis 10 km</v>
      </c>
      <c r="BC30">
        <v>30</v>
      </c>
      <c r="BD30">
        <v>0</v>
      </c>
      <c r="BE30"/>
      <c r="BF30">
        <v>1</v>
      </c>
    </row>
    <row r="31" spans="1:58" s="173" customFormat="1" ht="15.75" x14ac:dyDescent="0.25">
      <c r="A31" s="163">
        <v>18</v>
      </c>
      <c r="B31" s="163" t="s">
        <v>344</v>
      </c>
      <c r="C31">
        <v>2</v>
      </c>
      <c r="D31">
        <v>5</v>
      </c>
      <c r="E31" s="137">
        <f t="shared" si="6"/>
        <v>10</v>
      </c>
      <c r="F31">
        <v>0</v>
      </c>
      <c r="G31">
        <v>0</v>
      </c>
      <c r="H31" s="137">
        <f t="shared" si="7"/>
        <v>0</v>
      </c>
      <c r="I31">
        <v>0</v>
      </c>
      <c r="J31">
        <v>0</v>
      </c>
      <c r="K31" s="137">
        <f t="shared" si="8"/>
        <v>0</v>
      </c>
      <c r="L31">
        <v>1</v>
      </c>
      <c r="M31">
        <v>2</v>
      </c>
      <c r="N31" s="137">
        <f t="shared" si="9"/>
        <v>2</v>
      </c>
      <c r="O31">
        <v>1</v>
      </c>
      <c r="P31">
        <v>5</v>
      </c>
      <c r="Q31" s="137">
        <f t="shared" si="10"/>
        <v>5</v>
      </c>
      <c r="R31">
        <v>0</v>
      </c>
      <c r="S31">
        <v>0</v>
      </c>
      <c r="T31" s="212">
        <f t="shared" si="11"/>
        <v>0</v>
      </c>
      <c r="U31">
        <v>5</v>
      </c>
      <c r="V31">
        <v>5</v>
      </c>
      <c r="W31">
        <v>1</v>
      </c>
      <c r="X31">
        <v>4</v>
      </c>
      <c r="Y31">
        <v>4</v>
      </c>
      <c r="Z31">
        <v>3</v>
      </c>
      <c r="AA31">
        <v>1</v>
      </c>
      <c r="AB31">
        <v>2</v>
      </c>
      <c r="AC31" s="211">
        <v>1</v>
      </c>
      <c r="AD31">
        <v>25</v>
      </c>
      <c r="AE31" s="168" t="str">
        <f t="shared" si="12"/>
        <v>22++</v>
      </c>
      <c r="AF31" s="169">
        <f t="shared" si="13"/>
        <v>0</v>
      </c>
      <c r="AG31" s="169">
        <f t="shared" si="14"/>
        <v>0</v>
      </c>
      <c r="AH31" s="169">
        <f t="shared" si="15"/>
        <v>1</v>
      </c>
      <c r="AI31">
        <v>0</v>
      </c>
      <c r="AJ31" s="170" t="str">
        <f t="shared" si="16"/>
        <v>männlich</v>
      </c>
      <c r="AK31">
        <v>3</v>
      </c>
      <c r="AL31">
        <v>85</v>
      </c>
      <c r="AM31">
        <v>190</v>
      </c>
      <c r="AN31" s="214">
        <v>1</v>
      </c>
      <c r="AO31" s="168" t="str">
        <f t="shared" si="17"/>
        <v>Abitur</v>
      </c>
      <c r="AP31" s="169">
        <f t="shared" si="18"/>
        <v>1</v>
      </c>
      <c r="AQ31" s="169">
        <f t="shared" si="19"/>
        <v>0</v>
      </c>
      <c r="AR31" s="169">
        <f t="shared" si="20"/>
        <v>0</v>
      </c>
      <c r="AS31">
        <v>1</v>
      </c>
      <c r="AT31" s="171" t="str">
        <f t="shared" si="21"/>
        <v>Ber.Ausb</v>
      </c>
      <c r="AU31">
        <v>1</v>
      </c>
      <c r="AV31" s="168" t="str">
        <f t="shared" si="22"/>
        <v>Bremen</v>
      </c>
      <c r="AW31" s="169">
        <f t="shared" si="23"/>
        <v>1</v>
      </c>
      <c r="AX31" s="169">
        <f t="shared" si="24"/>
        <v>0</v>
      </c>
      <c r="AY31" s="169">
        <f t="shared" si="25"/>
        <v>0</v>
      </c>
      <c r="AZ31" s="169">
        <f t="shared" si="26"/>
        <v>0</v>
      </c>
      <c r="BA31">
        <v>10</v>
      </c>
      <c r="BB31" s="168" t="str">
        <f t="shared" si="27"/>
        <v>bis 10 km</v>
      </c>
      <c r="BC31">
        <v>30</v>
      </c>
      <c r="BD31">
        <v>1</v>
      </c>
      <c r="BE31"/>
      <c r="BF31">
        <v>0</v>
      </c>
    </row>
    <row r="32" spans="1:58" s="173" customFormat="1" ht="15.75" x14ac:dyDescent="0.25">
      <c r="A32" s="163">
        <v>19</v>
      </c>
      <c r="B32" s="163" t="s">
        <v>344</v>
      </c>
      <c r="C32">
        <v>1</v>
      </c>
      <c r="D32">
        <v>3</v>
      </c>
      <c r="E32" s="137">
        <f t="shared" si="6"/>
        <v>3</v>
      </c>
      <c r="F32">
        <v>1</v>
      </c>
      <c r="G32">
        <v>7</v>
      </c>
      <c r="H32" s="137">
        <f t="shared" si="7"/>
        <v>7</v>
      </c>
      <c r="I32">
        <v>0</v>
      </c>
      <c r="J32">
        <v>2</v>
      </c>
      <c r="K32" s="137">
        <f t="shared" si="8"/>
        <v>0</v>
      </c>
      <c r="L32">
        <v>0</v>
      </c>
      <c r="M32">
        <v>0</v>
      </c>
      <c r="N32" s="137">
        <f t="shared" si="9"/>
        <v>0</v>
      </c>
      <c r="O32">
        <v>2</v>
      </c>
      <c r="P32">
        <v>5</v>
      </c>
      <c r="Q32" s="137">
        <f t="shared" si="10"/>
        <v>10</v>
      </c>
      <c r="R32">
        <v>0</v>
      </c>
      <c r="S32">
        <v>0</v>
      </c>
      <c r="T32" s="212">
        <f t="shared" si="11"/>
        <v>0</v>
      </c>
      <c r="U32">
        <v>2</v>
      </c>
      <c r="V32">
        <v>3</v>
      </c>
      <c r="W32">
        <v>1</v>
      </c>
      <c r="X32">
        <v>3</v>
      </c>
      <c r="Y32">
        <v>1</v>
      </c>
      <c r="Z32">
        <v>1</v>
      </c>
      <c r="AA32">
        <v>1</v>
      </c>
      <c r="AB32">
        <v>1</v>
      </c>
      <c r="AC32" s="211">
        <v>2</v>
      </c>
      <c r="AD32">
        <v>26</v>
      </c>
      <c r="AE32" s="168" t="str">
        <f t="shared" si="12"/>
        <v>22++</v>
      </c>
      <c r="AF32" s="169">
        <f t="shared" si="13"/>
        <v>0</v>
      </c>
      <c r="AG32" s="169">
        <f t="shared" si="14"/>
        <v>0</v>
      </c>
      <c r="AH32" s="169">
        <f t="shared" si="15"/>
        <v>1</v>
      </c>
      <c r="AI32">
        <v>1</v>
      </c>
      <c r="AJ32" s="170" t="str">
        <f t="shared" si="16"/>
        <v>weiblich</v>
      </c>
      <c r="AK32">
        <v>0</v>
      </c>
      <c r="AL32">
        <v>80</v>
      </c>
      <c r="AM32">
        <v>170</v>
      </c>
      <c r="AN32" s="214">
        <v>3</v>
      </c>
      <c r="AO32" s="168" t="str">
        <f t="shared" si="17"/>
        <v>sonst.</v>
      </c>
      <c r="AP32" s="169">
        <f t="shared" si="18"/>
        <v>0</v>
      </c>
      <c r="AQ32" s="169">
        <f t="shared" si="19"/>
        <v>0</v>
      </c>
      <c r="AR32" s="169">
        <f t="shared" si="20"/>
        <v>1</v>
      </c>
      <c r="AS32">
        <v>0</v>
      </c>
      <c r="AT32" s="171" t="str">
        <f t="shared" si="21"/>
        <v>keine</v>
      </c>
      <c r="AU32">
        <v>20</v>
      </c>
      <c r="AV32" s="168" t="str">
        <f t="shared" si="22"/>
        <v>Ausland</v>
      </c>
      <c r="AW32" s="169">
        <f t="shared" si="23"/>
        <v>0</v>
      </c>
      <c r="AX32" s="169">
        <f t="shared" si="24"/>
        <v>0</v>
      </c>
      <c r="AY32" s="169">
        <f t="shared" si="25"/>
        <v>0</v>
      </c>
      <c r="AZ32" s="169">
        <f t="shared" si="26"/>
        <v>1</v>
      </c>
      <c r="BA32">
        <v>100</v>
      </c>
      <c r="BB32" s="168" t="str">
        <f t="shared" si="27"/>
        <v>über 30</v>
      </c>
      <c r="BC32">
        <v>30</v>
      </c>
      <c r="BD32">
        <v>1</v>
      </c>
      <c r="BE32"/>
      <c r="BF32">
        <v>0</v>
      </c>
    </row>
    <row r="33" spans="1:58" s="173" customFormat="1" ht="15.75" x14ac:dyDescent="0.25">
      <c r="A33" s="163">
        <v>20</v>
      </c>
      <c r="B33" s="163" t="s">
        <v>344</v>
      </c>
      <c r="C33">
        <v>0</v>
      </c>
      <c r="D33">
        <v>0</v>
      </c>
      <c r="E33" s="137">
        <f t="shared" si="6"/>
        <v>0</v>
      </c>
      <c r="F33">
        <v>0</v>
      </c>
      <c r="G33">
        <v>0</v>
      </c>
      <c r="H33" s="137">
        <f t="shared" si="7"/>
        <v>0</v>
      </c>
      <c r="I33">
        <v>2</v>
      </c>
      <c r="J33">
        <v>4</v>
      </c>
      <c r="K33" s="137">
        <f t="shared" si="8"/>
        <v>8</v>
      </c>
      <c r="L33">
        <v>2</v>
      </c>
      <c r="M33">
        <v>5</v>
      </c>
      <c r="N33" s="137">
        <f t="shared" si="9"/>
        <v>10</v>
      </c>
      <c r="O33">
        <v>2</v>
      </c>
      <c r="P33">
        <v>5</v>
      </c>
      <c r="Q33" s="137">
        <f t="shared" si="10"/>
        <v>10</v>
      </c>
      <c r="R33">
        <v>1</v>
      </c>
      <c r="S33">
        <v>1</v>
      </c>
      <c r="T33" s="212">
        <f t="shared" si="11"/>
        <v>1</v>
      </c>
      <c r="U33">
        <v>5</v>
      </c>
      <c r="V33">
        <v>5</v>
      </c>
      <c r="W33">
        <v>1</v>
      </c>
      <c r="X33">
        <v>5</v>
      </c>
      <c r="Y33">
        <v>5</v>
      </c>
      <c r="Z33">
        <v>3</v>
      </c>
      <c r="AA33">
        <v>1</v>
      </c>
      <c r="AB33">
        <v>1</v>
      </c>
      <c r="AC33" s="211">
        <v>5</v>
      </c>
      <c r="AD33">
        <v>24</v>
      </c>
      <c r="AE33" s="168" t="str">
        <f t="shared" si="12"/>
        <v>22++</v>
      </c>
      <c r="AF33" s="169">
        <f t="shared" si="13"/>
        <v>0</v>
      </c>
      <c r="AG33" s="169">
        <f t="shared" si="14"/>
        <v>0</v>
      </c>
      <c r="AH33" s="169">
        <f t="shared" si="15"/>
        <v>1</v>
      </c>
      <c r="AI33">
        <v>1</v>
      </c>
      <c r="AJ33" s="170" t="str">
        <f t="shared" si="16"/>
        <v>weiblich</v>
      </c>
      <c r="AK33">
        <v>2</v>
      </c>
      <c r="AL33">
        <v>67</v>
      </c>
      <c r="AM33">
        <v>1.7</v>
      </c>
      <c r="AN33" s="214">
        <v>2</v>
      </c>
      <c r="AO33" s="168" t="str">
        <f t="shared" si="17"/>
        <v>Fachabi</v>
      </c>
      <c r="AP33" s="169">
        <f t="shared" si="18"/>
        <v>0</v>
      </c>
      <c r="AQ33" s="169">
        <f t="shared" si="19"/>
        <v>1</v>
      </c>
      <c r="AR33" s="169">
        <f t="shared" si="20"/>
        <v>0</v>
      </c>
      <c r="AS33">
        <v>1</v>
      </c>
      <c r="AT33" s="171" t="str">
        <f t="shared" si="21"/>
        <v>Ber.Ausb</v>
      </c>
      <c r="AU33">
        <v>20</v>
      </c>
      <c r="AV33" s="168" t="str">
        <f t="shared" si="22"/>
        <v>Ausland</v>
      </c>
      <c r="AW33" s="169">
        <f t="shared" si="23"/>
        <v>0</v>
      </c>
      <c r="AX33" s="169">
        <f t="shared" si="24"/>
        <v>0</v>
      </c>
      <c r="AY33" s="169">
        <f t="shared" si="25"/>
        <v>0</v>
      </c>
      <c r="AZ33" s="169">
        <f t="shared" si="26"/>
        <v>1</v>
      </c>
      <c r="BA33">
        <v>18.399999999999999</v>
      </c>
      <c r="BB33" s="168" t="str">
        <f t="shared" si="27"/>
        <v>bis 20 km</v>
      </c>
      <c r="BC33">
        <v>54</v>
      </c>
      <c r="BD33">
        <v>1</v>
      </c>
      <c r="BE33"/>
      <c r="BF33">
        <v>0</v>
      </c>
    </row>
    <row r="34" spans="1:58" s="173" customFormat="1" ht="15.75" x14ac:dyDescent="0.25">
      <c r="A34" s="163">
        <v>21</v>
      </c>
      <c r="B34" s="163" t="s">
        <v>344</v>
      </c>
      <c r="C34">
        <v>1</v>
      </c>
      <c r="D34">
        <v>3</v>
      </c>
      <c r="E34" s="137">
        <f t="shared" si="6"/>
        <v>3</v>
      </c>
      <c r="F34">
        <v>0</v>
      </c>
      <c r="G34">
        <v>1</v>
      </c>
      <c r="H34" s="137">
        <f t="shared" si="7"/>
        <v>0</v>
      </c>
      <c r="I34">
        <v>0</v>
      </c>
      <c r="J34">
        <v>0</v>
      </c>
      <c r="K34" s="137">
        <f t="shared" si="8"/>
        <v>0</v>
      </c>
      <c r="L34">
        <v>0</v>
      </c>
      <c r="M34">
        <v>0</v>
      </c>
      <c r="N34" s="137">
        <f t="shared" si="9"/>
        <v>0</v>
      </c>
      <c r="O34">
        <v>2</v>
      </c>
      <c r="P34">
        <v>4</v>
      </c>
      <c r="Q34" s="137">
        <f t="shared" si="10"/>
        <v>8</v>
      </c>
      <c r="R34" s="210"/>
      <c r="S34">
        <v>1</v>
      </c>
      <c r="T34" s="212">
        <f t="shared" si="11"/>
        <v>0</v>
      </c>
      <c r="U34">
        <v>3</v>
      </c>
      <c r="V34">
        <v>3</v>
      </c>
      <c r="W34">
        <v>5</v>
      </c>
      <c r="X34">
        <v>2</v>
      </c>
      <c r="Y34">
        <v>4</v>
      </c>
      <c r="Z34">
        <v>4</v>
      </c>
      <c r="AA34">
        <v>4</v>
      </c>
      <c r="AB34">
        <v>3</v>
      </c>
      <c r="AC34" s="211">
        <v>3</v>
      </c>
      <c r="AD34">
        <v>19</v>
      </c>
      <c r="AE34" s="168" t="str">
        <f t="shared" si="12"/>
        <v>unter 20</v>
      </c>
      <c r="AF34" s="169">
        <f t="shared" si="13"/>
        <v>1</v>
      </c>
      <c r="AG34" s="169">
        <f t="shared" si="14"/>
        <v>0</v>
      </c>
      <c r="AH34" s="169">
        <f t="shared" si="15"/>
        <v>0</v>
      </c>
      <c r="AI34">
        <v>0</v>
      </c>
      <c r="AJ34" s="170" t="str">
        <f t="shared" si="16"/>
        <v>männlich</v>
      </c>
      <c r="AK34">
        <v>1</v>
      </c>
      <c r="AL34">
        <v>75</v>
      </c>
      <c r="AM34">
        <v>193</v>
      </c>
      <c r="AN34" s="214">
        <v>1</v>
      </c>
      <c r="AO34" s="168" t="str">
        <f t="shared" si="17"/>
        <v>Abitur</v>
      </c>
      <c r="AP34" s="169">
        <f t="shared" si="18"/>
        <v>1</v>
      </c>
      <c r="AQ34" s="169">
        <f t="shared" si="19"/>
        <v>0</v>
      </c>
      <c r="AR34" s="169">
        <f t="shared" si="20"/>
        <v>0</v>
      </c>
      <c r="AS34">
        <v>0</v>
      </c>
      <c r="AT34" s="171" t="str">
        <f t="shared" si="21"/>
        <v>keine</v>
      </c>
      <c r="AU34">
        <v>1</v>
      </c>
      <c r="AV34" s="168" t="str">
        <f t="shared" si="22"/>
        <v>Bremen</v>
      </c>
      <c r="AW34" s="169">
        <f t="shared" si="23"/>
        <v>1</v>
      </c>
      <c r="AX34" s="169">
        <f t="shared" si="24"/>
        <v>0</v>
      </c>
      <c r="AY34" s="169">
        <f t="shared" si="25"/>
        <v>0</v>
      </c>
      <c r="AZ34" s="169">
        <f t="shared" si="26"/>
        <v>0</v>
      </c>
      <c r="BA34">
        <v>20</v>
      </c>
      <c r="BB34" s="168" t="str">
        <f t="shared" si="27"/>
        <v>bis 20 km</v>
      </c>
      <c r="BC34">
        <v>30</v>
      </c>
      <c r="BD34">
        <v>0</v>
      </c>
      <c r="BE34"/>
      <c r="BF34">
        <v>0</v>
      </c>
    </row>
    <row r="35" spans="1:58" s="173" customFormat="1" ht="15.75" x14ac:dyDescent="0.25">
      <c r="A35" s="163">
        <v>22</v>
      </c>
      <c r="B35" s="163" t="s">
        <v>344</v>
      </c>
      <c r="C35">
        <v>0</v>
      </c>
      <c r="D35">
        <v>0</v>
      </c>
      <c r="E35" s="137">
        <f t="shared" si="6"/>
        <v>0</v>
      </c>
      <c r="F35">
        <v>0</v>
      </c>
      <c r="G35">
        <v>0</v>
      </c>
      <c r="H35" s="137">
        <f t="shared" si="7"/>
        <v>0</v>
      </c>
      <c r="I35">
        <v>0</v>
      </c>
      <c r="J35">
        <v>0</v>
      </c>
      <c r="K35" s="137">
        <f t="shared" si="8"/>
        <v>0</v>
      </c>
      <c r="L35">
        <v>0</v>
      </c>
      <c r="M35">
        <v>0</v>
      </c>
      <c r="N35" s="137">
        <f t="shared" si="9"/>
        <v>0</v>
      </c>
      <c r="O35">
        <v>0</v>
      </c>
      <c r="P35">
        <v>0</v>
      </c>
      <c r="Q35" s="137">
        <f t="shared" si="10"/>
        <v>0</v>
      </c>
      <c r="R35">
        <v>0</v>
      </c>
      <c r="S35">
        <v>0</v>
      </c>
      <c r="T35" s="212">
        <f t="shared" si="11"/>
        <v>0</v>
      </c>
      <c r="U35">
        <v>3</v>
      </c>
      <c r="V35">
        <v>3</v>
      </c>
      <c r="W35">
        <v>1</v>
      </c>
      <c r="X35">
        <v>3</v>
      </c>
      <c r="Y35">
        <v>3</v>
      </c>
      <c r="Z35">
        <v>3</v>
      </c>
      <c r="AA35">
        <v>3</v>
      </c>
      <c r="AB35">
        <v>3</v>
      </c>
      <c r="AC35" s="211">
        <v>3</v>
      </c>
      <c r="AD35">
        <v>23</v>
      </c>
      <c r="AE35" s="168" t="str">
        <f t="shared" si="12"/>
        <v>22++</v>
      </c>
      <c r="AF35" s="169">
        <f t="shared" si="13"/>
        <v>0</v>
      </c>
      <c r="AG35" s="169">
        <f t="shared" si="14"/>
        <v>0</v>
      </c>
      <c r="AH35" s="169">
        <f t="shared" si="15"/>
        <v>1</v>
      </c>
      <c r="AI35">
        <v>0</v>
      </c>
      <c r="AJ35" s="170" t="str">
        <f t="shared" si="16"/>
        <v>männlich</v>
      </c>
      <c r="AK35"/>
      <c r="AL35"/>
      <c r="AM35"/>
      <c r="AN35" s="214">
        <v>2</v>
      </c>
      <c r="AO35" s="168" t="str">
        <f t="shared" si="17"/>
        <v>Fachabi</v>
      </c>
      <c r="AP35" s="169">
        <f t="shared" si="18"/>
        <v>0</v>
      </c>
      <c r="AQ35" s="169">
        <f t="shared" si="19"/>
        <v>1</v>
      </c>
      <c r="AR35" s="169">
        <f t="shared" si="20"/>
        <v>0</v>
      </c>
      <c r="AS35">
        <v>0</v>
      </c>
      <c r="AT35" s="171" t="str">
        <f t="shared" si="21"/>
        <v>keine</v>
      </c>
      <c r="AU35"/>
      <c r="AV35" s="168" t="str">
        <f t="shared" si="22"/>
        <v>-</v>
      </c>
      <c r="AW35" s="169" t="str">
        <f t="shared" si="23"/>
        <v>-</v>
      </c>
      <c r="AX35" s="169" t="str">
        <f t="shared" si="24"/>
        <v>-</v>
      </c>
      <c r="AY35" s="169" t="str">
        <f t="shared" si="25"/>
        <v>-</v>
      </c>
      <c r="AZ35" s="169" t="str">
        <f t="shared" si="26"/>
        <v>-</v>
      </c>
      <c r="BA35"/>
      <c r="BB35" s="168" t="str">
        <f t="shared" si="27"/>
        <v>-</v>
      </c>
      <c r="BC35"/>
      <c r="BD35">
        <v>0</v>
      </c>
      <c r="BE35"/>
      <c r="BF35"/>
    </row>
    <row r="36" spans="1:58" s="173" customFormat="1" ht="15.75" x14ac:dyDescent="0.25">
      <c r="A36" s="163">
        <v>23</v>
      </c>
      <c r="B36" s="163" t="s">
        <v>344</v>
      </c>
      <c r="C36">
        <v>2</v>
      </c>
      <c r="D36">
        <v>4</v>
      </c>
      <c r="E36" s="137">
        <f t="shared" si="6"/>
        <v>8</v>
      </c>
      <c r="F36">
        <v>0</v>
      </c>
      <c r="G36">
        <v>0</v>
      </c>
      <c r="H36" s="137">
        <f t="shared" si="7"/>
        <v>0</v>
      </c>
      <c r="I36">
        <v>0</v>
      </c>
      <c r="J36">
        <v>0</v>
      </c>
      <c r="K36" s="137">
        <f t="shared" si="8"/>
        <v>0</v>
      </c>
      <c r="L36">
        <v>0</v>
      </c>
      <c r="M36">
        <v>0</v>
      </c>
      <c r="N36" s="137">
        <f t="shared" si="9"/>
        <v>0</v>
      </c>
      <c r="O36">
        <v>1</v>
      </c>
      <c r="P36">
        <v>3</v>
      </c>
      <c r="Q36" s="137">
        <f t="shared" si="10"/>
        <v>3</v>
      </c>
      <c r="R36">
        <v>0</v>
      </c>
      <c r="S36">
        <v>0</v>
      </c>
      <c r="T36" s="212">
        <f t="shared" si="11"/>
        <v>0</v>
      </c>
      <c r="U36">
        <v>4</v>
      </c>
      <c r="V36">
        <v>5</v>
      </c>
      <c r="W36">
        <v>2</v>
      </c>
      <c r="X36">
        <v>4</v>
      </c>
      <c r="Y36">
        <v>2</v>
      </c>
      <c r="Z36">
        <v>2</v>
      </c>
      <c r="AA36">
        <v>2</v>
      </c>
      <c r="AB36">
        <v>2</v>
      </c>
      <c r="AC36" s="211">
        <v>3</v>
      </c>
      <c r="AD36">
        <v>23</v>
      </c>
      <c r="AE36" s="168" t="str">
        <f t="shared" si="12"/>
        <v>22++</v>
      </c>
      <c r="AF36" s="169">
        <f t="shared" si="13"/>
        <v>0</v>
      </c>
      <c r="AG36" s="169">
        <f t="shared" si="14"/>
        <v>0</v>
      </c>
      <c r="AH36" s="169">
        <f t="shared" si="15"/>
        <v>1</v>
      </c>
      <c r="AI36">
        <v>0</v>
      </c>
      <c r="AJ36" s="170" t="str">
        <f t="shared" si="16"/>
        <v>männlich</v>
      </c>
      <c r="AK36">
        <v>0</v>
      </c>
      <c r="AL36">
        <v>92</v>
      </c>
      <c r="AM36">
        <v>193</v>
      </c>
      <c r="AN36" s="214">
        <v>1</v>
      </c>
      <c r="AO36" s="168" t="str">
        <f t="shared" si="17"/>
        <v>Abitur</v>
      </c>
      <c r="AP36" s="169">
        <f t="shared" si="18"/>
        <v>1</v>
      </c>
      <c r="AQ36" s="169">
        <f t="shared" si="19"/>
        <v>0</v>
      </c>
      <c r="AR36" s="169">
        <f t="shared" si="20"/>
        <v>0</v>
      </c>
      <c r="AS36">
        <v>0</v>
      </c>
      <c r="AT36" s="171" t="str">
        <f t="shared" si="21"/>
        <v>keine</v>
      </c>
      <c r="AU36">
        <v>9</v>
      </c>
      <c r="AV36" s="168" t="str">
        <f t="shared" si="22"/>
        <v>NdSachs.</v>
      </c>
      <c r="AW36" s="169">
        <f t="shared" si="23"/>
        <v>0</v>
      </c>
      <c r="AX36" s="169">
        <f t="shared" si="24"/>
        <v>1</v>
      </c>
      <c r="AY36" s="169">
        <f t="shared" si="25"/>
        <v>0</v>
      </c>
      <c r="AZ36" s="169">
        <f t="shared" si="26"/>
        <v>0</v>
      </c>
      <c r="BA36">
        <v>5</v>
      </c>
      <c r="BB36" s="168" t="str">
        <f t="shared" si="27"/>
        <v>bis 10 km</v>
      </c>
      <c r="BC36">
        <v>20</v>
      </c>
      <c r="BD36">
        <v>1</v>
      </c>
      <c r="BE36"/>
      <c r="BF36">
        <v>0</v>
      </c>
    </row>
    <row r="37" spans="1:58" s="173" customFormat="1" ht="15.75" x14ac:dyDescent="0.25">
      <c r="A37" s="163">
        <v>24</v>
      </c>
      <c r="B37" s="163" t="s">
        <v>344</v>
      </c>
      <c r="C37">
        <v>3</v>
      </c>
      <c r="D37">
        <v>5</v>
      </c>
      <c r="E37" s="137">
        <f t="shared" si="6"/>
        <v>15</v>
      </c>
      <c r="F37">
        <v>0</v>
      </c>
      <c r="G37">
        <v>0</v>
      </c>
      <c r="H37" s="137">
        <f t="shared" si="7"/>
        <v>0</v>
      </c>
      <c r="I37">
        <v>0</v>
      </c>
      <c r="J37">
        <v>0</v>
      </c>
      <c r="K37" s="137">
        <f t="shared" si="8"/>
        <v>0</v>
      </c>
      <c r="L37">
        <v>1</v>
      </c>
      <c r="M37">
        <v>2</v>
      </c>
      <c r="N37" s="137">
        <f t="shared" si="9"/>
        <v>2</v>
      </c>
      <c r="O37">
        <v>1</v>
      </c>
      <c r="P37">
        <v>3</v>
      </c>
      <c r="Q37" s="137">
        <f t="shared" si="10"/>
        <v>3</v>
      </c>
      <c r="R37">
        <v>0</v>
      </c>
      <c r="S37">
        <v>0</v>
      </c>
      <c r="T37" s="212">
        <f t="shared" si="11"/>
        <v>0</v>
      </c>
      <c r="U37">
        <v>4</v>
      </c>
      <c r="V37">
        <v>4</v>
      </c>
      <c r="W37">
        <v>5</v>
      </c>
      <c r="X37">
        <v>5</v>
      </c>
      <c r="Y37">
        <v>3</v>
      </c>
      <c r="Z37">
        <v>3</v>
      </c>
      <c r="AA37">
        <v>2</v>
      </c>
      <c r="AB37">
        <v>1</v>
      </c>
      <c r="AC37" s="211">
        <v>4</v>
      </c>
      <c r="AD37">
        <v>22</v>
      </c>
      <c r="AE37" s="168" t="str">
        <f t="shared" si="12"/>
        <v>22++</v>
      </c>
      <c r="AF37" s="169">
        <f t="shared" si="13"/>
        <v>0</v>
      </c>
      <c r="AG37" s="169">
        <f t="shared" si="14"/>
        <v>0</v>
      </c>
      <c r="AH37" s="169">
        <f t="shared" si="15"/>
        <v>1</v>
      </c>
      <c r="AI37">
        <v>1</v>
      </c>
      <c r="AJ37" s="170" t="str">
        <f t="shared" si="16"/>
        <v>weiblich</v>
      </c>
      <c r="AK37">
        <v>0</v>
      </c>
      <c r="AL37">
        <v>70</v>
      </c>
      <c r="AM37">
        <v>173</v>
      </c>
      <c r="AN37" s="214">
        <v>1</v>
      </c>
      <c r="AO37" s="168" t="str">
        <f t="shared" si="17"/>
        <v>Abitur</v>
      </c>
      <c r="AP37" s="169">
        <f t="shared" si="18"/>
        <v>1</v>
      </c>
      <c r="AQ37" s="169">
        <f t="shared" si="19"/>
        <v>0</v>
      </c>
      <c r="AR37" s="169">
        <f t="shared" si="20"/>
        <v>0</v>
      </c>
      <c r="AS37">
        <v>0</v>
      </c>
      <c r="AT37" s="171" t="str">
        <f t="shared" si="21"/>
        <v>keine</v>
      </c>
      <c r="AU37">
        <v>9</v>
      </c>
      <c r="AV37" s="168" t="str">
        <f t="shared" si="22"/>
        <v>NdSachs.</v>
      </c>
      <c r="AW37" s="169">
        <f t="shared" si="23"/>
        <v>0</v>
      </c>
      <c r="AX37" s="169">
        <f t="shared" si="24"/>
        <v>1</v>
      </c>
      <c r="AY37" s="169">
        <f t="shared" si="25"/>
        <v>0</v>
      </c>
      <c r="AZ37" s="169">
        <f t="shared" si="26"/>
        <v>0</v>
      </c>
      <c r="BA37">
        <v>1</v>
      </c>
      <c r="BB37" s="168" t="str">
        <f t="shared" si="27"/>
        <v>bis 10 km</v>
      </c>
      <c r="BC37">
        <v>5</v>
      </c>
      <c r="BD37">
        <v>0</v>
      </c>
      <c r="BE37"/>
      <c r="BF37">
        <v>0</v>
      </c>
    </row>
    <row r="38" spans="1:58" s="173" customFormat="1" ht="15.75" x14ac:dyDescent="0.25">
      <c r="A38" s="163">
        <v>25</v>
      </c>
      <c r="B38" s="163" t="s">
        <v>344</v>
      </c>
      <c r="C38">
        <v>0</v>
      </c>
      <c r="D38">
        <v>0</v>
      </c>
      <c r="E38" s="137">
        <f t="shared" si="6"/>
        <v>0</v>
      </c>
      <c r="F38">
        <v>1</v>
      </c>
      <c r="G38">
        <v>4</v>
      </c>
      <c r="H38" s="137">
        <f t="shared" si="7"/>
        <v>4</v>
      </c>
      <c r="I38">
        <v>7</v>
      </c>
      <c r="J38">
        <v>7</v>
      </c>
      <c r="K38" s="137">
        <f t="shared" si="8"/>
        <v>49</v>
      </c>
      <c r="L38">
        <v>1</v>
      </c>
      <c r="M38">
        <v>3</v>
      </c>
      <c r="N38" s="137">
        <f t="shared" si="9"/>
        <v>3</v>
      </c>
      <c r="O38">
        <v>1</v>
      </c>
      <c r="P38">
        <v>2</v>
      </c>
      <c r="Q38" s="137">
        <f t="shared" si="10"/>
        <v>2</v>
      </c>
      <c r="R38">
        <v>0</v>
      </c>
      <c r="S38">
        <v>0</v>
      </c>
      <c r="T38" s="212">
        <f t="shared" si="11"/>
        <v>0</v>
      </c>
      <c r="U38">
        <v>3</v>
      </c>
      <c r="V38">
        <v>2</v>
      </c>
      <c r="W38">
        <v>4</v>
      </c>
      <c r="X38">
        <v>5</v>
      </c>
      <c r="Y38">
        <v>3</v>
      </c>
      <c r="Z38">
        <v>3</v>
      </c>
      <c r="AA38">
        <v>3</v>
      </c>
      <c r="AB38">
        <v>4</v>
      </c>
      <c r="AC38" s="211">
        <v>2</v>
      </c>
      <c r="AD38">
        <v>19</v>
      </c>
      <c r="AE38" s="168" t="str">
        <f t="shared" si="12"/>
        <v>unter 20</v>
      </c>
      <c r="AF38" s="169">
        <f t="shared" si="13"/>
        <v>1</v>
      </c>
      <c r="AG38" s="169">
        <f t="shared" si="14"/>
        <v>0</v>
      </c>
      <c r="AH38" s="169">
        <f t="shared" si="15"/>
        <v>0</v>
      </c>
      <c r="AI38">
        <v>1</v>
      </c>
      <c r="AJ38" s="170" t="str">
        <f t="shared" si="16"/>
        <v>weiblich</v>
      </c>
      <c r="AK38">
        <v>0</v>
      </c>
      <c r="AL38">
        <v>50</v>
      </c>
      <c r="AM38">
        <v>162</v>
      </c>
      <c r="AN38" s="214">
        <v>2</v>
      </c>
      <c r="AO38" s="168" t="str">
        <f t="shared" si="17"/>
        <v>Fachabi</v>
      </c>
      <c r="AP38" s="169">
        <f t="shared" si="18"/>
        <v>0</v>
      </c>
      <c r="AQ38" s="169">
        <f t="shared" si="19"/>
        <v>1</v>
      </c>
      <c r="AR38" s="169">
        <f t="shared" si="20"/>
        <v>0</v>
      </c>
      <c r="AS38">
        <v>0</v>
      </c>
      <c r="AT38" s="171" t="str">
        <f t="shared" si="21"/>
        <v>keine</v>
      </c>
      <c r="AU38">
        <v>9</v>
      </c>
      <c r="AV38" s="168" t="str">
        <f t="shared" si="22"/>
        <v>NdSachs.</v>
      </c>
      <c r="AW38" s="169">
        <f t="shared" si="23"/>
        <v>0</v>
      </c>
      <c r="AX38" s="169">
        <f t="shared" si="24"/>
        <v>1</v>
      </c>
      <c r="AY38" s="169">
        <f t="shared" si="25"/>
        <v>0</v>
      </c>
      <c r="AZ38" s="169">
        <f t="shared" si="26"/>
        <v>0</v>
      </c>
      <c r="BA38">
        <v>2.7</v>
      </c>
      <c r="BB38" s="168" t="str">
        <f t="shared" si="27"/>
        <v>bis 10 km</v>
      </c>
      <c r="BC38">
        <v>10</v>
      </c>
      <c r="BD38">
        <v>0</v>
      </c>
      <c r="BE38"/>
      <c r="BF38">
        <v>0</v>
      </c>
    </row>
    <row r="39" spans="1:58" s="173" customFormat="1" ht="15.75" x14ac:dyDescent="0.25">
      <c r="A39" s="163">
        <v>26</v>
      </c>
      <c r="B39" s="163" t="s">
        <v>344</v>
      </c>
      <c r="C39">
        <v>0</v>
      </c>
      <c r="D39">
        <v>2</v>
      </c>
      <c r="E39" s="137">
        <f t="shared" si="6"/>
        <v>0</v>
      </c>
      <c r="F39">
        <v>0</v>
      </c>
      <c r="G39">
        <v>3</v>
      </c>
      <c r="H39" s="137">
        <f t="shared" si="7"/>
        <v>0</v>
      </c>
      <c r="I39"/>
      <c r="J39"/>
      <c r="K39" s="137">
        <f t="shared" si="8"/>
        <v>0</v>
      </c>
      <c r="L39">
        <v>0</v>
      </c>
      <c r="M39">
        <v>0</v>
      </c>
      <c r="N39" s="137">
        <f t="shared" si="9"/>
        <v>0</v>
      </c>
      <c r="O39">
        <v>0</v>
      </c>
      <c r="P39">
        <v>3</v>
      </c>
      <c r="Q39" s="137">
        <f t="shared" si="10"/>
        <v>0</v>
      </c>
      <c r="R39">
        <v>0</v>
      </c>
      <c r="S39">
        <v>0</v>
      </c>
      <c r="T39" s="212">
        <f t="shared" si="11"/>
        <v>0</v>
      </c>
      <c r="U39">
        <v>4</v>
      </c>
      <c r="V39">
        <v>2</v>
      </c>
      <c r="W39">
        <v>1</v>
      </c>
      <c r="X39"/>
      <c r="Y39">
        <v>3</v>
      </c>
      <c r="Z39">
        <v>4</v>
      </c>
      <c r="AA39">
        <v>4</v>
      </c>
      <c r="AB39">
        <v>4</v>
      </c>
      <c r="AC39" s="211">
        <v>4</v>
      </c>
      <c r="AD39">
        <v>23</v>
      </c>
      <c r="AE39" s="168" t="str">
        <f t="shared" si="12"/>
        <v>22++</v>
      </c>
      <c r="AF39" s="169">
        <f t="shared" si="13"/>
        <v>0</v>
      </c>
      <c r="AG39" s="169">
        <f t="shared" si="14"/>
        <v>0</v>
      </c>
      <c r="AH39" s="169">
        <f t="shared" si="15"/>
        <v>1</v>
      </c>
      <c r="AI39">
        <v>0</v>
      </c>
      <c r="AJ39" s="170" t="str">
        <f t="shared" si="16"/>
        <v>männlich</v>
      </c>
      <c r="AK39">
        <v>2</v>
      </c>
      <c r="AL39">
        <v>105</v>
      </c>
      <c r="AM39">
        <v>185</v>
      </c>
      <c r="AN39" s="214">
        <v>1</v>
      </c>
      <c r="AO39" s="168" t="str">
        <f t="shared" si="17"/>
        <v>Abitur</v>
      </c>
      <c r="AP39" s="169">
        <f t="shared" si="18"/>
        <v>1</v>
      </c>
      <c r="AQ39" s="169">
        <f t="shared" si="19"/>
        <v>0</v>
      </c>
      <c r="AR39" s="169">
        <f t="shared" si="20"/>
        <v>0</v>
      </c>
      <c r="AS39">
        <v>0</v>
      </c>
      <c r="AT39" s="171" t="str">
        <f t="shared" si="21"/>
        <v>keine</v>
      </c>
      <c r="AU39">
        <v>20</v>
      </c>
      <c r="AV39" s="168" t="str">
        <f t="shared" si="22"/>
        <v>Ausland</v>
      </c>
      <c r="AW39" s="169">
        <f t="shared" si="23"/>
        <v>0</v>
      </c>
      <c r="AX39" s="169">
        <f t="shared" si="24"/>
        <v>0</v>
      </c>
      <c r="AY39" s="169">
        <f t="shared" si="25"/>
        <v>0</v>
      </c>
      <c r="AZ39" s="169">
        <f t="shared" si="26"/>
        <v>1</v>
      </c>
      <c r="BA39">
        <v>1</v>
      </c>
      <c r="BB39" s="168" t="str">
        <f t="shared" si="27"/>
        <v>bis 10 km</v>
      </c>
      <c r="BC39">
        <v>5</v>
      </c>
      <c r="BD39"/>
      <c r="BE39"/>
      <c r="BF39">
        <v>0</v>
      </c>
    </row>
    <row r="40" spans="1:58" s="173" customFormat="1" ht="15.75" x14ac:dyDescent="0.25">
      <c r="A40" s="163">
        <v>27</v>
      </c>
      <c r="B40" s="163" t="s">
        <v>344</v>
      </c>
      <c r="C40">
        <v>1</v>
      </c>
      <c r="D40">
        <v>5</v>
      </c>
      <c r="E40" s="137">
        <f t="shared" si="6"/>
        <v>5</v>
      </c>
      <c r="F40">
        <v>0</v>
      </c>
      <c r="G40">
        <v>0</v>
      </c>
      <c r="H40" s="137">
        <f t="shared" si="7"/>
        <v>0</v>
      </c>
      <c r="I40">
        <v>3</v>
      </c>
      <c r="J40">
        <v>5</v>
      </c>
      <c r="K40" s="137">
        <f t="shared" si="8"/>
        <v>15</v>
      </c>
      <c r="L40">
        <v>4</v>
      </c>
      <c r="M40">
        <v>4</v>
      </c>
      <c r="N40" s="137">
        <f t="shared" si="9"/>
        <v>16</v>
      </c>
      <c r="O40">
        <v>3</v>
      </c>
      <c r="P40">
        <v>2</v>
      </c>
      <c r="Q40" s="137">
        <f t="shared" si="10"/>
        <v>6</v>
      </c>
      <c r="R40">
        <v>0</v>
      </c>
      <c r="S40">
        <v>0</v>
      </c>
      <c r="T40" s="212">
        <f t="shared" si="11"/>
        <v>0</v>
      </c>
      <c r="U40">
        <v>4</v>
      </c>
      <c r="V40">
        <v>5</v>
      </c>
      <c r="W40">
        <v>1</v>
      </c>
      <c r="X40">
        <v>5</v>
      </c>
      <c r="Y40">
        <v>3</v>
      </c>
      <c r="Z40">
        <v>2</v>
      </c>
      <c r="AA40">
        <v>2</v>
      </c>
      <c r="AB40">
        <v>2</v>
      </c>
      <c r="AC40" s="211">
        <v>1</v>
      </c>
      <c r="AD40">
        <v>19</v>
      </c>
      <c r="AE40" s="168" t="str">
        <f t="shared" si="12"/>
        <v>unter 20</v>
      </c>
      <c r="AF40" s="169">
        <f t="shared" si="13"/>
        <v>1</v>
      </c>
      <c r="AG40" s="169">
        <f t="shared" si="14"/>
        <v>0</v>
      </c>
      <c r="AH40" s="169">
        <f t="shared" si="15"/>
        <v>0</v>
      </c>
      <c r="AI40">
        <v>0</v>
      </c>
      <c r="AJ40" s="170" t="str">
        <f t="shared" si="16"/>
        <v>männlich</v>
      </c>
      <c r="AK40">
        <v>0</v>
      </c>
      <c r="AL40">
        <v>65</v>
      </c>
      <c r="AM40">
        <v>1.78</v>
      </c>
      <c r="AN40" s="214">
        <v>2</v>
      </c>
      <c r="AO40" s="168" t="str">
        <f t="shared" si="17"/>
        <v>Fachabi</v>
      </c>
      <c r="AP40" s="169">
        <f t="shared" si="18"/>
        <v>0</v>
      </c>
      <c r="AQ40" s="169">
        <f t="shared" si="19"/>
        <v>1</v>
      </c>
      <c r="AR40" s="169">
        <f t="shared" si="20"/>
        <v>0</v>
      </c>
      <c r="AS40">
        <v>0</v>
      </c>
      <c r="AT40" s="171" t="str">
        <f t="shared" si="21"/>
        <v>keine</v>
      </c>
      <c r="AU40">
        <v>20</v>
      </c>
      <c r="AV40" s="168" t="str">
        <f t="shared" si="22"/>
        <v>Ausland</v>
      </c>
      <c r="AW40" s="169">
        <f t="shared" si="23"/>
        <v>0</v>
      </c>
      <c r="AX40" s="169">
        <f t="shared" si="24"/>
        <v>0</v>
      </c>
      <c r="AY40" s="169">
        <f t="shared" si="25"/>
        <v>0</v>
      </c>
      <c r="AZ40" s="169">
        <f t="shared" si="26"/>
        <v>1</v>
      </c>
      <c r="BA40">
        <v>20</v>
      </c>
      <c r="BB40" s="168" t="str">
        <f t="shared" si="27"/>
        <v>bis 20 km</v>
      </c>
      <c r="BC40">
        <v>30</v>
      </c>
      <c r="BD40">
        <v>1</v>
      </c>
      <c r="BE40"/>
      <c r="BF40">
        <v>0</v>
      </c>
    </row>
    <row r="41" spans="1:58" s="173" customFormat="1" ht="15.75" x14ac:dyDescent="0.25">
      <c r="A41" s="163">
        <v>28</v>
      </c>
      <c r="B41" s="163" t="s">
        <v>344</v>
      </c>
      <c r="C41">
        <v>0</v>
      </c>
      <c r="D41">
        <v>1</v>
      </c>
      <c r="E41" s="137">
        <f t="shared" si="6"/>
        <v>0</v>
      </c>
      <c r="F41">
        <v>0</v>
      </c>
      <c r="G41">
        <v>1</v>
      </c>
      <c r="H41" s="137">
        <f t="shared" si="7"/>
        <v>0</v>
      </c>
      <c r="I41">
        <v>0</v>
      </c>
      <c r="J41">
        <v>2</v>
      </c>
      <c r="K41" s="137">
        <f t="shared" si="8"/>
        <v>0</v>
      </c>
      <c r="L41">
        <v>0</v>
      </c>
      <c r="M41">
        <v>1</v>
      </c>
      <c r="N41" s="137">
        <f t="shared" si="9"/>
        <v>0</v>
      </c>
      <c r="O41">
        <v>0</v>
      </c>
      <c r="P41">
        <v>3</v>
      </c>
      <c r="Q41" s="137">
        <f t="shared" si="10"/>
        <v>0</v>
      </c>
      <c r="R41">
        <v>1</v>
      </c>
      <c r="S41">
        <v>3</v>
      </c>
      <c r="T41" s="212">
        <f t="shared" si="11"/>
        <v>3</v>
      </c>
      <c r="U41">
        <v>4</v>
      </c>
      <c r="V41">
        <v>5</v>
      </c>
      <c r="W41">
        <v>1</v>
      </c>
      <c r="X41">
        <v>4</v>
      </c>
      <c r="Y41">
        <v>5</v>
      </c>
      <c r="Z41">
        <v>3</v>
      </c>
      <c r="AA41">
        <v>4</v>
      </c>
      <c r="AB41">
        <v>4</v>
      </c>
      <c r="AC41" s="211">
        <v>1</v>
      </c>
      <c r="AD41">
        <v>23</v>
      </c>
      <c r="AE41" s="168" t="str">
        <f t="shared" si="12"/>
        <v>22++</v>
      </c>
      <c r="AF41" s="169">
        <f t="shared" si="13"/>
        <v>0</v>
      </c>
      <c r="AG41" s="169">
        <f t="shared" si="14"/>
        <v>0</v>
      </c>
      <c r="AH41" s="169">
        <f t="shared" si="15"/>
        <v>1</v>
      </c>
      <c r="AI41">
        <v>1</v>
      </c>
      <c r="AJ41" s="170" t="str">
        <f t="shared" si="16"/>
        <v>weiblich</v>
      </c>
      <c r="AK41">
        <v>0</v>
      </c>
      <c r="AL41">
        <v>68</v>
      </c>
      <c r="AM41">
        <v>1.68</v>
      </c>
      <c r="AN41" s="214">
        <v>2</v>
      </c>
      <c r="AO41" s="168" t="str">
        <f t="shared" si="17"/>
        <v>Fachabi</v>
      </c>
      <c r="AP41" s="169">
        <f t="shared" si="18"/>
        <v>0</v>
      </c>
      <c r="AQ41" s="169">
        <f t="shared" si="19"/>
        <v>1</v>
      </c>
      <c r="AR41" s="169">
        <f t="shared" si="20"/>
        <v>0</v>
      </c>
      <c r="AS41">
        <v>0</v>
      </c>
      <c r="AT41" s="171" t="str">
        <f t="shared" si="21"/>
        <v>keine</v>
      </c>
      <c r="AU41">
        <v>20</v>
      </c>
      <c r="AV41" s="168" t="str">
        <f t="shared" si="22"/>
        <v>Ausland</v>
      </c>
      <c r="AW41" s="169">
        <f t="shared" si="23"/>
        <v>0</v>
      </c>
      <c r="AX41" s="169">
        <f t="shared" si="24"/>
        <v>0</v>
      </c>
      <c r="AY41" s="169">
        <f t="shared" si="25"/>
        <v>0</v>
      </c>
      <c r="AZ41" s="169">
        <f t="shared" si="26"/>
        <v>1</v>
      </c>
      <c r="BA41"/>
      <c r="BB41" s="168" t="str">
        <f t="shared" si="27"/>
        <v>-</v>
      </c>
      <c r="BC41">
        <v>7.7</v>
      </c>
      <c r="BD41">
        <v>0</v>
      </c>
      <c r="BE41"/>
      <c r="BF41">
        <v>1</v>
      </c>
    </row>
    <row r="42" spans="1:58" s="173" customFormat="1" ht="15.75" x14ac:dyDescent="0.25">
      <c r="A42" s="163">
        <v>29</v>
      </c>
      <c r="B42" s="163" t="s">
        <v>344</v>
      </c>
      <c r="C42">
        <v>1</v>
      </c>
      <c r="D42">
        <v>2</v>
      </c>
      <c r="E42" s="137">
        <f t="shared" si="6"/>
        <v>2</v>
      </c>
      <c r="F42">
        <v>0</v>
      </c>
      <c r="G42">
        <v>0</v>
      </c>
      <c r="H42" s="137">
        <f t="shared" si="7"/>
        <v>0</v>
      </c>
      <c r="I42">
        <v>1</v>
      </c>
      <c r="J42">
        <v>7</v>
      </c>
      <c r="K42" s="137">
        <f t="shared" si="8"/>
        <v>7</v>
      </c>
      <c r="L42">
        <v>1</v>
      </c>
      <c r="M42">
        <v>1</v>
      </c>
      <c r="N42" s="137">
        <f t="shared" si="9"/>
        <v>1</v>
      </c>
      <c r="O42">
        <v>1</v>
      </c>
      <c r="P42">
        <v>4</v>
      </c>
      <c r="Q42" s="137">
        <f t="shared" si="10"/>
        <v>4</v>
      </c>
      <c r="R42">
        <v>0</v>
      </c>
      <c r="S42">
        <v>0</v>
      </c>
      <c r="T42" s="212">
        <f t="shared" si="11"/>
        <v>0</v>
      </c>
      <c r="U42">
        <v>2</v>
      </c>
      <c r="V42">
        <v>3</v>
      </c>
      <c r="W42">
        <v>1</v>
      </c>
      <c r="X42">
        <v>4</v>
      </c>
      <c r="Y42">
        <v>4</v>
      </c>
      <c r="Z42">
        <v>4</v>
      </c>
      <c r="AA42">
        <v>4</v>
      </c>
      <c r="AB42">
        <v>4</v>
      </c>
      <c r="AC42" s="211">
        <v>1</v>
      </c>
      <c r="AD42">
        <v>19</v>
      </c>
      <c r="AE42" s="168" t="str">
        <f t="shared" si="12"/>
        <v>unter 20</v>
      </c>
      <c r="AF42" s="169">
        <f t="shared" si="13"/>
        <v>1</v>
      </c>
      <c r="AG42" s="169">
        <f t="shared" si="14"/>
        <v>0</v>
      </c>
      <c r="AH42" s="169">
        <f t="shared" si="15"/>
        <v>0</v>
      </c>
      <c r="AI42">
        <v>1</v>
      </c>
      <c r="AJ42" s="170" t="str">
        <f t="shared" si="16"/>
        <v>weiblich</v>
      </c>
      <c r="AK42">
        <v>0</v>
      </c>
      <c r="AL42"/>
      <c r="AM42">
        <v>163</v>
      </c>
      <c r="AN42" s="214">
        <v>1</v>
      </c>
      <c r="AO42" s="168" t="str">
        <f t="shared" si="17"/>
        <v>Abitur</v>
      </c>
      <c r="AP42" s="169">
        <f t="shared" si="18"/>
        <v>1</v>
      </c>
      <c r="AQ42" s="169">
        <f t="shared" si="19"/>
        <v>0</v>
      </c>
      <c r="AR42" s="169">
        <f t="shared" si="20"/>
        <v>0</v>
      </c>
      <c r="AS42">
        <v>0</v>
      </c>
      <c r="AT42" s="171" t="str">
        <f t="shared" si="21"/>
        <v>keine</v>
      </c>
      <c r="AU42">
        <v>1</v>
      </c>
      <c r="AV42" s="168" t="str">
        <f t="shared" si="22"/>
        <v>Bremen</v>
      </c>
      <c r="AW42" s="169">
        <f t="shared" si="23"/>
        <v>1</v>
      </c>
      <c r="AX42" s="169">
        <f t="shared" si="24"/>
        <v>0</v>
      </c>
      <c r="AY42" s="169">
        <f t="shared" si="25"/>
        <v>0</v>
      </c>
      <c r="AZ42" s="169">
        <f t="shared" si="26"/>
        <v>0</v>
      </c>
      <c r="BA42">
        <v>7.1</v>
      </c>
      <c r="BB42" s="168" t="str">
        <f t="shared" si="27"/>
        <v>bis 10 km</v>
      </c>
      <c r="BC42">
        <v>25</v>
      </c>
      <c r="BD42">
        <v>1</v>
      </c>
      <c r="BE42"/>
      <c r="BF42">
        <v>0</v>
      </c>
    </row>
    <row r="43" spans="1:58" s="173" customFormat="1" ht="15.75" x14ac:dyDescent="0.25">
      <c r="A43" s="163">
        <v>30</v>
      </c>
      <c r="B43" s="163" t="s">
        <v>344</v>
      </c>
      <c r="C43">
        <v>1</v>
      </c>
      <c r="D43">
        <v>5</v>
      </c>
      <c r="E43" s="137">
        <f t="shared" si="6"/>
        <v>5</v>
      </c>
      <c r="F43">
        <v>0</v>
      </c>
      <c r="G43">
        <v>0</v>
      </c>
      <c r="H43" s="137">
        <f t="shared" si="7"/>
        <v>0</v>
      </c>
      <c r="I43">
        <v>2</v>
      </c>
      <c r="J43">
        <v>5</v>
      </c>
      <c r="K43" s="137">
        <f t="shared" si="8"/>
        <v>10</v>
      </c>
      <c r="L43">
        <v>0</v>
      </c>
      <c r="M43">
        <v>0</v>
      </c>
      <c r="N43" s="137">
        <f t="shared" si="9"/>
        <v>0</v>
      </c>
      <c r="O43">
        <v>1</v>
      </c>
      <c r="P43">
        <v>5</v>
      </c>
      <c r="Q43" s="137">
        <f t="shared" si="10"/>
        <v>5</v>
      </c>
      <c r="R43">
        <v>0</v>
      </c>
      <c r="S43">
        <v>0</v>
      </c>
      <c r="T43" s="212">
        <f t="shared" si="11"/>
        <v>0</v>
      </c>
      <c r="U43">
        <v>5</v>
      </c>
      <c r="V43">
        <v>3</v>
      </c>
      <c r="W43">
        <v>1</v>
      </c>
      <c r="X43">
        <v>3</v>
      </c>
      <c r="Y43">
        <v>3</v>
      </c>
      <c r="Z43">
        <v>5</v>
      </c>
      <c r="AA43">
        <v>4</v>
      </c>
      <c r="AB43">
        <v>3</v>
      </c>
      <c r="AC43" s="211">
        <v>1</v>
      </c>
      <c r="AD43">
        <v>20</v>
      </c>
      <c r="AE43" s="168" t="str">
        <f t="shared" si="12"/>
        <v>20-21</v>
      </c>
      <c r="AF43" s="169">
        <f t="shared" si="13"/>
        <v>0</v>
      </c>
      <c r="AG43" s="169">
        <f t="shared" si="14"/>
        <v>1</v>
      </c>
      <c r="AH43" s="169">
        <f t="shared" si="15"/>
        <v>0</v>
      </c>
      <c r="AI43">
        <v>1</v>
      </c>
      <c r="AJ43" s="170" t="str">
        <f t="shared" si="16"/>
        <v>weiblich</v>
      </c>
      <c r="AK43">
        <v>0</v>
      </c>
      <c r="AL43">
        <v>55</v>
      </c>
      <c r="AM43">
        <v>170</v>
      </c>
      <c r="AN43" s="214">
        <v>1</v>
      </c>
      <c r="AO43" s="168" t="str">
        <f t="shared" si="17"/>
        <v>Abitur</v>
      </c>
      <c r="AP43" s="169">
        <f t="shared" si="18"/>
        <v>1</v>
      </c>
      <c r="AQ43" s="169">
        <f t="shared" si="19"/>
        <v>0</v>
      </c>
      <c r="AR43" s="169">
        <f t="shared" si="20"/>
        <v>0</v>
      </c>
      <c r="AS43">
        <v>0</v>
      </c>
      <c r="AT43" s="171" t="str">
        <f t="shared" si="21"/>
        <v>keine</v>
      </c>
      <c r="AU43">
        <v>10</v>
      </c>
      <c r="AV43" s="168" t="str">
        <f t="shared" si="22"/>
        <v>sonst.</v>
      </c>
      <c r="AW43" s="169">
        <f t="shared" si="23"/>
        <v>0</v>
      </c>
      <c r="AX43" s="169">
        <f t="shared" si="24"/>
        <v>0</v>
      </c>
      <c r="AY43" s="169">
        <f t="shared" si="25"/>
        <v>1</v>
      </c>
      <c r="AZ43" s="169">
        <f t="shared" si="26"/>
        <v>0</v>
      </c>
      <c r="BA43">
        <v>10</v>
      </c>
      <c r="BB43" s="168" t="str">
        <f t="shared" si="27"/>
        <v>bis 10 km</v>
      </c>
      <c r="BC43">
        <v>15</v>
      </c>
      <c r="BD43">
        <v>0</v>
      </c>
      <c r="BE43"/>
      <c r="BF43">
        <v>0</v>
      </c>
    </row>
    <row r="44" spans="1:58" s="173" customFormat="1" ht="15.75" x14ac:dyDescent="0.25">
      <c r="A44" s="163">
        <v>31</v>
      </c>
      <c r="B44" s="163" t="s">
        <v>344</v>
      </c>
      <c r="C44" s="209"/>
      <c r="D44">
        <v>2</v>
      </c>
      <c r="E44" s="137">
        <f t="shared" si="6"/>
        <v>0</v>
      </c>
      <c r="F44" s="210"/>
      <c r="G44">
        <v>2</v>
      </c>
      <c r="H44" s="137">
        <f t="shared" si="7"/>
        <v>0</v>
      </c>
      <c r="I44" s="210"/>
      <c r="J44">
        <v>3</v>
      </c>
      <c r="K44" s="137">
        <f t="shared" si="8"/>
        <v>0</v>
      </c>
      <c r="L44"/>
      <c r="M44"/>
      <c r="N44" s="137">
        <f t="shared" si="9"/>
        <v>0</v>
      </c>
      <c r="O44" s="210"/>
      <c r="P44">
        <v>2</v>
      </c>
      <c r="Q44" s="137">
        <f t="shared" si="10"/>
        <v>0</v>
      </c>
      <c r="R44"/>
      <c r="S44"/>
      <c r="T44" s="212">
        <f t="shared" si="11"/>
        <v>0</v>
      </c>
      <c r="U44">
        <v>4</v>
      </c>
      <c r="V44">
        <v>3</v>
      </c>
      <c r="W44">
        <v>1</v>
      </c>
      <c r="X44">
        <v>4</v>
      </c>
      <c r="Y44">
        <v>4</v>
      </c>
      <c r="Z44">
        <v>4</v>
      </c>
      <c r="AA44">
        <v>3</v>
      </c>
      <c r="AB44">
        <v>4</v>
      </c>
      <c r="AC44" s="211">
        <v>1</v>
      </c>
      <c r="AD44">
        <v>21</v>
      </c>
      <c r="AE44" s="168" t="str">
        <f t="shared" si="12"/>
        <v>20-21</v>
      </c>
      <c r="AF44" s="169">
        <f t="shared" si="13"/>
        <v>0</v>
      </c>
      <c r="AG44" s="169">
        <f t="shared" si="14"/>
        <v>1</v>
      </c>
      <c r="AH44" s="169">
        <f t="shared" si="15"/>
        <v>0</v>
      </c>
      <c r="AI44">
        <v>1</v>
      </c>
      <c r="AJ44" s="170" t="str">
        <f t="shared" si="16"/>
        <v>weiblich</v>
      </c>
      <c r="AK44">
        <v>1</v>
      </c>
      <c r="AL44">
        <v>58</v>
      </c>
      <c r="AM44">
        <v>168</v>
      </c>
      <c r="AN44" s="214">
        <v>1</v>
      </c>
      <c r="AO44" s="168" t="str">
        <f t="shared" si="17"/>
        <v>Abitur</v>
      </c>
      <c r="AP44" s="169">
        <f t="shared" si="18"/>
        <v>1</v>
      </c>
      <c r="AQ44" s="169">
        <f t="shared" si="19"/>
        <v>0</v>
      </c>
      <c r="AR44" s="169">
        <f t="shared" si="20"/>
        <v>0</v>
      </c>
      <c r="AS44">
        <v>0</v>
      </c>
      <c r="AT44" s="171" t="str">
        <f t="shared" si="21"/>
        <v>keine</v>
      </c>
      <c r="AU44">
        <v>9</v>
      </c>
      <c r="AV44" s="168" t="str">
        <f t="shared" si="22"/>
        <v>NdSachs.</v>
      </c>
      <c r="AW44" s="169">
        <f t="shared" si="23"/>
        <v>0</v>
      </c>
      <c r="AX44" s="169">
        <f t="shared" si="24"/>
        <v>1</v>
      </c>
      <c r="AY44" s="169">
        <f t="shared" si="25"/>
        <v>0</v>
      </c>
      <c r="AZ44" s="169">
        <f t="shared" si="26"/>
        <v>0</v>
      </c>
      <c r="BA44">
        <v>100</v>
      </c>
      <c r="BB44" s="168" t="str">
        <f t="shared" si="27"/>
        <v>über 30</v>
      </c>
      <c r="BC44">
        <v>180</v>
      </c>
      <c r="BD44">
        <v>0</v>
      </c>
      <c r="BE44"/>
      <c r="BF44">
        <v>0</v>
      </c>
    </row>
    <row r="45" spans="1:58" s="173" customFormat="1" ht="15.75" x14ac:dyDescent="0.25">
      <c r="A45" s="163">
        <v>32</v>
      </c>
      <c r="B45" s="163" t="s">
        <v>344</v>
      </c>
      <c r="C45">
        <v>0</v>
      </c>
      <c r="D45">
        <v>0</v>
      </c>
      <c r="E45" s="137">
        <f t="shared" si="6"/>
        <v>0</v>
      </c>
      <c r="F45">
        <v>1</v>
      </c>
      <c r="G45">
        <v>3</v>
      </c>
      <c r="H45" s="137">
        <f t="shared" si="7"/>
        <v>3</v>
      </c>
      <c r="I45">
        <v>0</v>
      </c>
      <c r="J45">
        <v>0</v>
      </c>
      <c r="K45" s="137">
        <f t="shared" si="8"/>
        <v>0</v>
      </c>
      <c r="L45">
        <v>1</v>
      </c>
      <c r="M45">
        <v>2</v>
      </c>
      <c r="N45" s="137">
        <f t="shared" si="9"/>
        <v>2</v>
      </c>
      <c r="O45">
        <v>1</v>
      </c>
      <c r="P45">
        <v>3</v>
      </c>
      <c r="Q45" s="137">
        <f t="shared" si="10"/>
        <v>3</v>
      </c>
      <c r="R45">
        <v>1</v>
      </c>
      <c r="S45">
        <v>1</v>
      </c>
      <c r="T45" s="212">
        <f t="shared" si="11"/>
        <v>1</v>
      </c>
      <c r="U45">
        <v>2</v>
      </c>
      <c r="V45">
        <v>4</v>
      </c>
      <c r="W45">
        <v>3</v>
      </c>
      <c r="X45">
        <v>4</v>
      </c>
      <c r="Y45">
        <v>4</v>
      </c>
      <c r="Z45">
        <v>4</v>
      </c>
      <c r="AA45">
        <v>4</v>
      </c>
      <c r="AB45">
        <v>2</v>
      </c>
      <c r="AC45" s="211">
        <v>4</v>
      </c>
      <c r="AD45">
        <v>19</v>
      </c>
      <c r="AE45" s="168" t="str">
        <f t="shared" si="12"/>
        <v>unter 20</v>
      </c>
      <c r="AF45" s="169">
        <f t="shared" si="13"/>
        <v>1</v>
      </c>
      <c r="AG45" s="169">
        <f t="shared" si="14"/>
        <v>0</v>
      </c>
      <c r="AH45" s="169">
        <f t="shared" si="15"/>
        <v>0</v>
      </c>
      <c r="AI45">
        <v>0</v>
      </c>
      <c r="AJ45" s="170" t="str">
        <f t="shared" si="16"/>
        <v>männlich</v>
      </c>
      <c r="AK45">
        <v>0</v>
      </c>
      <c r="AL45">
        <v>87</v>
      </c>
      <c r="AM45">
        <v>184</v>
      </c>
      <c r="AN45" s="214">
        <v>1</v>
      </c>
      <c r="AO45" s="168" t="str">
        <f t="shared" si="17"/>
        <v>Abitur</v>
      </c>
      <c r="AP45" s="169">
        <f t="shared" si="18"/>
        <v>1</v>
      </c>
      <c r="AQ45" s="169">
        <f t="shared" si="19"/>
        <v>0</v>
      </c>
      <c r="AR45" s="169">
        <f t="shared" si="20"/>
        <v>0</v>
      </c>
      <c r="AS45">
        <v>0</v>
      </c>
      <c r="AT45" s="171" t="str">
        <f t="shared" si="21"/>
        <v>keine</v>
      </c>
      <c r="AU45">
        <v>9</v>
      </c>
      <c r="AV45" s="168" t="str">
        <f t="shared" si="22"/>
        <v>NdSachs.</v>
      </c>
      <c r="AW45" s="169">
        <f t="shared" si="23"/>
        <v>0</v>
      </c>
      <c r="AX45" s="169">
        <f t="shared" si="24"/>
        <v>1</v>
      </c>
      <c r="AY45" s="169">
        <f t="shared" si="25"/>
        <v>0</v>
      </c>
      <c r="AZ45" s="169">
        <f t="shared" si="26"/>
        <v>0</v>
      </c>
      <c r="BA45">
        <v>15</v>
      </c>
      <c r="BB45" s="168" t="str">
        <f t="shared" si="27"/>
        <v>bis 20 km</v>
      </c>
      <c r="BC45">
        <v>30</v>
      </c>
      <c r="BD45">
        <v>0</v>
      </c>
      <c r="BE45"/>
      <c r="BF45">
        <v>0</v>
      </c>
    </row>
    <row r="46" spans="1:58" s="173" customFormat="1" ht="15.75" x14ac:dyDescent="0.25">
      <c r="A46" s="163">
        <v>33</v>
      </c>
      <c r="B46" s="163" t="s">
        <v>344</v>
      </c>
      <c r="C46">
        <v>0</v>
      </c>
      <c r="D46">
        <v>2</v>
      </c>
      <c r="E46" s="137">
        <f t="shared" si="6"/>
        <v>0</v>
      </c>
      <c r="F46">
        <v>0</v>
      </c>
      <c r="G46">
        <v>2</v>
      </c>
      <c r="H46" s="137">
        <f t="shared" si="7"/>
        <v>0</v>
      </c>
      <c r="I46">
        <v>2</v>
      </c>
      <c r="J46">
        <v>10</v>
      </c>
      <c r="K46" s="137">
        <f t="shared" si="8"/>
        <v>20</v>
      </c>
      <c r="L46">
        <v>0</v>
      </c>
      <c r="M46">
        <v>0</v>
      </c>
      <c r="N46" s="137">
        <f t="shared" si="9"/>
        <v>0</v>
      </c>
      <c r="O46">
        <v>1</v>
      </c>
      <c r="P46">
        <v>5</v>
      </c>
      <c r="Q46" s="137">
        <f t="shared" si="10"/>
        <v>5</v>
      </c>
      <c r="R46">
        <v>0</v>
      </c>
      <c r="S46">
        <v>1</v>
      </c>
      <c r="T46" s="212">
        <f t="shared" si="11"/>
        <v>0</v>
      </c>
      <c r="U46">
        <v>4</v>
      </c>
      <c r="V46">
        <v>2</v>
      </c>
      <c r="W46">
        <v>3</v>
      </c>
      <c r="X46">
        <v>4</v>
      </c>
      <c r="Y46">
        <v>5</v>
      </c>
      <c r="Z46">
        <v>5</v>
      </c>
      <c r="AA46">
        <v>5</v>
      </c>
      <c r="AB46">
        <v>5</v>
      </c>
      <c r="AC46" s="211">
        <v>3</v>
      </c>
      <c r="AD46">
        <v>21</v>
      </c>
      <c r="AE46" s="168" t="str">
        <f t="shared" si="12"/>
        <v>20-21</v>
      </c>
      <c r="AF46" s="169">
        <f t="shared" si="13"/>
        <v>0</v>
      </c>
      <c r="AG46" s="169">
        <f t="shared" si="14"/>
        <v>1</v>
      </c>
      <c r="AH46" s="169">
        <f t="shared" si="15"/>
        <v>0</v>
      </c>
      <c r="AI46">
        <v>0</v>
      </c>
      <c r="AJ46" s="170" t="str">
        <f t="shared" si="16"/>
        <v>männlich</v>
      </c>
      <c r="AK46">
        <v>0</v>
      </c>
      <c r="AL46">
        <v>70</v>
      </c>
      <c r="AM46">
        <v>190</v>
      </c>
      <c r="AN46" s="214">
        <v>1</v>
      </c>
      <c r="AO46" s="168" t="str">
        <f t="shared" si="17"/>
        <v>Abitur</v>
      </c>
      <c r="AP46" s="169">
        <f t="shared" si="18"/>
        <v>1</v>
      </c>
      <c r="AQ46" s="169">
        <f t="shared" si="19"/>
        <v>0</v>
      </c>
      <c r="AR46" s="169">
        <f t="shared" si="20"/>
        <v>0</v>
      </c>
      <c r="AS46">
        <v>0</v>
      </c>
      <c r="AT46" s="171" t="str">
        <f t="shared" si="21"/>
        <v>keine</v>
      </c>
      <c r="AU46">
        <v>9</v>
      </c>
      <c r="AV46" s="168" t="str">
        <f t="shared" si="22"/>
        <v>NdSachs.</v>
      </c>
      <c r="AW46" s="169">
        <f t="shared" si="23"/>
        <v>0</v>
      </c>
      <c r="AX46" s="169">
        <f t="shared" si="24"/>
        <v>1</v>
      </c>
      <c r="AY46" s="169">
        <f t="shared" si="25"/>
        <v>0</v>
      </c>
      <c r="AZ46" s="169">
        <f t="shared" si="26"/>
        <v>0</v>
      </c>
      <c r="BA46">
        <v>50</v>
      </c>
      <c r="BB46" s="168" t="str">
        <f t="shared" si="27"/>
        <v>über 30</v>
      </c>
      <c r="BC46">
        <v>60</v>
      </c>
      <c r="BD46">
        <v>0</v>
      </c>
      <c r="BE46"/>
      <c r="BF46">
        <v>0</v>
      </c>
    </row>
    <row r="47" spans="1:58" s="173" customFormat="1" ht="15.75" x14ac:dyDescent="0.25">
      <c r="A47" s="163">
        <v>34</v>
      </c>
      <c r="B47" s="163" t="s">
        <v>344</v>
      </c>
      <c r="C47">
        <v>2</v>
      </c>
      <c r="D47">
        <v>5</v>
      </c>
      <c r="E47" s="137">
        <f t="shared" si="6"/>
        <v>10</v>
      </c>
      <c r="F47">
        <v>0</v>
      </c>
      <c r="G47">
        <v>0</v>
      </c>
      <c r="H47" s="137">
        <f t="shared" si="7"/>
        <v>0</v>
      </c>
      <c r="I47">
        <v>1</v>
      </c>
      <c r="J47">
        <v>5</v>
      </c>
      <c r="K47" s="137">
        <f t="shared" si="8"/>
        <v>5</v>
      </c>
      <c r="L47">
        <v>0</v>
      </c>
      <c r="M47">
        <v>0</v>
      </c>
      <c r="N47" s="137">
        <f t="shared" si="9"/>
        <v>0</v>
      </c>
      <c r="O47">
        <v>2</v>
      </c>
      <c r="P47">
        <v>5</v>
      </c>
      <c r="Q47" s="137">
        <f t="shared" si="10"/>
        <v>10</v>
      </c>
      <c r="R47">
        <v>0</v>
      </c>
      <c r="S47">
        <v>0</v>
      </c>
      <c r="T47" s="212">
        <f t="shared" si="11"/>
        <v>0</v>
      </c>
      <c r="U47">
        <v>5</v>
      </c>
      <c r="V47">
        <v>5</v>
      </c>
      <c r="W47">
        <v>1</v>
      </c>
      <c r="X47">
        <v>1</v>
      </c>
      <c r="Y47">
        <v>5</v>
      </c>
      <c r="Z47">
        <v>5</v>
      </c>
      <c r="AA47">
        <v>5</v>
      </c>
      <c r="AB47">
        <v>5</v>
      </c>
      <c r="AC47" s="211">
        <v>1</v>
      </c>
      <c r="AD47">
        <v>24</v>
      </c>
      <c r="AE47" s="168" t="str">
        <f t="shared" si="12"/>
        <v>22++</v>
      </c>
      <c r="AF47" s="169">
        <f t="shared" si="13"/>
        <v>0</v>
      </c>
      <c r="AG47" s="169">
        <f t="shared" si="14"/>
        <v>0</v>
      </c>
      <c r="AH47" s="169">
        <f t="shared" si="15"/>
        <v>1</v>
      </c>
      <c r="AI47">
        <v>0</v>
      </c>
      <c r="AJ47" s="170" t="str">
        <f t="shared" si="16"/>
        <v>männlich</v>
      </c>
      <c r="AK47">
        <v>4</v>
      </c>
      <c r="AL47">
        <v>75</v>
      </c>
      <c r="AM47">
        <v>188</v>
      </c>
      <c r="AN47" s="214">
        <v>2</v>
      </c>
      <c r="AO47" s="168" t="str">
        <f t="shared" si="17"/>
        <v>Fachabi</v>
      </c>
      <c r="AP47" s="169">
        <f t="shared" si="18"/>
        <v>0</v>
      </c>
      <c r="AQ47" s="169">
        <f t="shared" si="19"/>
        <v>1</v>
      </c>
      <c r="AR47" s="169">
        <f t="shared" si="20"/>
        <v>0</v>
      </c>
      <c r="AS47">
        <v>1</v>
      </c>
      <c r="AT47" s="171" t="str">
        <f t="shared" si="21"/>
        <v>Ber.Ausb</v>
      </c>
      <c r="AU47">
        <v>9</v>
      </c>
      <c r="AV47" s="168" t="str">
        <f t="shared" si="22"/>
        <v>NdSachs.</v>
      </c>
      <c r="AW47" s="169">
        <f t="shared" si="23"/>
        <v>0</v>
      </c>
      <c r="AX47" s="169">
        <f t="shared" si="24"/>
        <v>1</v>
      </c>
      <c r="AY47" s="169">
        <f t="shared" si="25"/>
        <v>0</v>
      </c>
      <c r="AZ47" s="169">
        <f t="shared" si="26"/>
        <v>0</v>
      </c>
      <c r="BA47">
        <v>2</v>
      </c>
      <c r="BB47" s="168" t="str">
        <f t="shared" si="27"/>
        <v>bis 10 km</v>
      </c>
      <c r="BC47">
        <v>10</v>
      </c>
      <c r="BD47">
        <v>1</v>
      </c>
      <c r="BE47"/>
      <c r="BF47">
        <v>0</v>
      </c>
    </row>
    <row r="48" spans="1:58" s="173" customFormat="1" ht="15.75" x14ac:dyDescent="0.25">
      <c r="A48" s="163">
        <v>35</v>
      </c>
      <c r="B48" s="163" t="s">
        <v>344</v>
      </c>
      <c r="C48">
        <v>3</v>
      </c>
      <c r="D48">
        <v>4</v>
      </c>
      <c r="E48" s="137">
        <f t="shared" si="6"/>
        <v>12</v>
      </c>
      <c r="F48">
        <v>0</v>
      </c>
      <c r="G48">
        <v>0</v>
      </c>
      <c r="H48" s="137">
        <f t="shared" si="7"/>
        <v>0</v>
      </c>
      <c r="I48">
        <v>1</v>
      </c>
      <c r="J48">
        <v>5</v>
      </c>
      <c r="K48" s="137">
        <f t="shared" si="8"/>
        <v>5</v>
      </c>
      <c r="L48">
        <v>0</v>
      </c>
      <c r="M48">
        <v>1</v>
      </c>
      <c r="N48" s="137">
        <f t="shared" si="9"/>
        <v>0</v>
      </c>
      <c r="O48">
        <v>1</v>
      </c>
      <c r="P48">
        <v>3</v>
      </c>
      <c r="Q48" s="137">
        <f t="shared" si="10"/>
        <v>3</v>
      </c>
      <c r="R48">
        <v>0</v>
      </c>
      <c r="S48">
        <v>0</v>
      </c>
      <c r="T48" s="212">
        <f t="shared" si="11"/>
        <v>0</v>
      </c>
      <c r="U48">
        <v>2</v>
      </c>
      <c r="V48">
        <v>4</v>
      </c>
      <c r="W48">
        <v>2</v>
      </c>
      <c r="X48">
        <v>4</v>
      </c>
      <c r="Y48">
        <v>3</v>
      </c>
      <c r="Z48">
        <v>4</v>
      </c>
      <c r="AA48">
        <v>3</v>
      </c>
      <c r="AB48">
        <v>1</v>
      </c>
      <c r="AC48" s="211">
        <v>5</v>
      </c>
      <c r="AD48">
        <v>23</v>
      </c>
      <c r="AE48" s="168" t="str">
        <f t="shared" si="12"/>
        <v>22++</v>
      </c>
      <c r="AF48" s="169">
        <f t="shared" si="13"/>
        <v>0</v>
      </c>
      <c r="AG48" s="169">
        <f t="shared" si="14"/>
        <v>0</v>
      </c>
      <c r="AH48" s="169">
        <f t="shared" si="15"/>
        <v>1</v>
      </c>
      <c r="AI48">
        <v>0</v>
      </c>
      <c r="AJ48" s="170" t="str">
        <f t="shared" si="16"/>
        <v>männlich</v>
      </c>
      <c r="AK48">
        <v>0</v>
      </c>
      <c r="AL48">
        <v>95</v>
      </c>
      <c r="AM48">
        <v>200</v>
      </c>
      <c r="AN48" s="214">
        <v>1</v>
      </c>
      <c r="AO48" s="168" t="str">
        <f t="shared" si="17"/>
        <v>Abitur</v>
      </c>
      <c r="AP48" s="169">
        <f t="shared" si="18"/>
        <v>1</v>
      </c>
      <c r="AQ48" s="169">
        <f t="shared" si="19"/>
        <v>0</v>
      </c>
      <c r="AR48" s="169">
        <f t="shared" si="20"/>
        <v>0</v>
      </c>
      <c r="AS48">
        <v>0</v>
      </c>
      <c r="AT48" s="171" t="str">
        <f t="shared" si="21"/>
        <v>keine</v>
      </c>
      <c r="AU48">
        <v>1</v>
      </c>
      <c r="AV48" s="168" t="str">
        <f t="shared" si="22"/>
        <v>Bremen</v>
      </c>
      <c r="AW48" s="169">
        <f t="shared" si="23"/>
        <v>1</v>
      </c>
      <c r="AX48" s="169">
        <f t="shared" si="24"/>
        <v>0</v>
      </c>
      <c r="AY48" s="169">
        <f t="shared" si="25"/>
        <v>0</v>
      </c>
      <c r="AZ48" s="169">
        <f t="shared" si="26"/>
        <v>0</v>
      </c>
      <c r="BA48">
        <v>2</v>
      </c>
      <c r="BB48" s="168" t="str">
        <f t="shared" si="27"/>
        <v>bis 10 km</v>
      </c>
      <c r="BC48">
        <v>5</v>
      </c>
      <c r="BD48">
        <v>1</v>
      </c>
      <c r="BE48"/>
      <c r="BF48">
        <v>0</v>
      </c>
    </row>
    <row r="49" spans="1:58" s="173" customFormat="1" ht="15.75" x14ac:dyDescent="0.25">
      <c r="A49" s="163">
        <v>36</v>
      </c>
      <c r="B49" s="163" t="s">
        <v>344</v>
      </c>
      <c r="C49">
        <v>1</v>
      </c>
      <c r="D49">
        <v>2</v>
      </c>
      <c r="E49" s="137">
        <f t="shared" si="6"/>
        <v>2</v>
      </c>
      <c r="F49">
        <v>1</v>
      </c>
      <c r="G49">
        <v>3</v>
      </c>
      <c r="H49" s="137">
        <f t="shared" si="7"/>
        <v>3</v>
      </c>
      <c r="I49">
        <v>0</v>
      </c>
      <c r="J49">
        <v>0</v>
      </c>
      <c r="K49" s="137">
        <f t="shared" si="8"/>
        <v>0</v>
      </c>
      <c r="L49">
        <v>1</v>
      </c>
      <c r="M49">
        <v>1</v>
      </c>
      <c r="N49" s="137">
        <f t="shared" si="9"/>
        <v>1</v>
      </c>
      <c r="O49">
        <v>1</v>
      </c>
      <c r="P49">
        <v>3</v>
      </c>
      <c r="Q49" s="137">
        <f t="shared" si="10"/>
        <v>3</v>
      </c>
      <c r="R49">
        <v>0</v>
      </c>
      <c r="S49">
        <v>0</v>
      </c>
      <c r="T49" s="212">
        <f t="shared" si="11"/>
        <v>0</v>
      </c>
      <c r="U49">
        <v>2</v>
      </c>
      <c r="V49">
        <v>2</v>
      </c>
      <c r="W49">
        <v>1</v>
      </c>
      <c r="X49">
        <v>3</v>
      </c>
      <c r="Y49">
        <v>4</v>
      </c>
      <c r="Z49">
        <v>3</v>
      </c>
      <c r="AA49">
        <v>3</v>
      </c>
      <c r="AB49">
        <v>2</v>
      </c>
      <c r="AC49" s="211">
        <v>2</v>
      </c>
      <c r="AD49">
        <v>20</v>
      </c>
      <c r="AE49" s="168" t="str">
        <f t="shared" si="12"/>
        <v>20-21</v>
      </c>
      <c r="AF49" s="169">
        <f t="shared" si="13"/>
        <v>0</v>
      </c>
      <c r="AG49" s="169">
        <f t="shared" si="14"/>
        <v>1</v>
      </c>
      <c r="AH49" s="169">
        <f t="shared" si="15"/>
        <v>0</v>
      </c>
      <c r="AI49">
        <v>0</v>
      </c>
      <c r="AJ49" s="170" t="str">
        <f t="shared" si="16"/>
        <v>männlich</v>
      </c>
      <c r="AK49">
        <v>2</v>
      </c>
      <c r="AL49">
        <v>75</v>
      </c>
      <c r="AM49">
        <v>188</v>
      </c>
      <c r="AN49" s="214">
        <v>2</v>
      </c>
      <c r="AO49" s="168" t="str">
        <f t="shared" si="17"/>
        <v>Fachabi</v>
      </c>
      <c r="AP49" s="169">
        <f t="shared" si="18"/>
        <v>0</v>
      </c>
      <c r="AQ49" s="169">
        <f t="shared" si="19"/>
        <v>1</v>
      </c>
      <c r="AR49" s="169">
        <f t="shared" si="20"/>
        <v>0</v>
      </c>
      <c r="AS49">
        <v>0</v>
      </c>
      <c r="AT49" s="171" t="str">
        <f t="shared" si="21"/>
        <v>keine</v>
      </c>
      <c r="AU49">
        <v>9</v>
      </c>
      <c r="AV49" s="168" t="str">
        <f t="shared" si="22"/>
        <v>NdSachs.</v>
      </c>
      <c r="AW49" s="169">
        <f t="shared" si="23"/>
        <v>0</v>
      </c>
      <c r="AX49" s="169">
        <f t="shared" si="24"/>
        <v>1</v>
      </c>
      <c r="AY49" s="169">
        <f t="shared" si="25"/>
        <v>0</v>
      </c>
      <c r="AZ49" s="169">
        <f t="shared" si="26"/>
        <v>0</v>
      </c>
      <c r="BA49">
        <v>7</v>
      </c>
      <c r="BB49" s="168" t="str">
        <f t="shared" si="27"/>
        <v>bis 10 km</v>
      </c>
      <c r="BC49">
        <v>17</v>
      </c>
      <c r="BD49">
        <v>1</v>
      </c>
      <c r="BE49"/>
      <c r="BF49">
        <v>0</v>
      </c>
    </row>
    <row r="50" spans="1:58" s="173" customFormat="1" ht="15.75" x14ac:dyDescent="0.25">
      <c r="A50" s="163">
        <v>37</v>
      </c>
      <c r="B50" s="163" t="s">
        <v>344</v>
      </c>
      <c r="C50">
        <v>2</v>
      </c>
      <c r="D50">
        <v>4</v>
      </c>
      <c r="E50" s="137">
        <f t="shared" si="6"/>
        <v>8</v>
      </c>
      <c r="F50">
        <v>0</v>
      </c>
      <c r="G50">
        <v>0</v>
      </c>
      <c r="H50" s="137">
        <f t="shared" si="7"/>
        <v>0</v>
      </c>
      <c r="I50">
        <v>1</v>
      </c>
      <c r="J50">
        <v>4</v>
      </c>
      <c r="K50" s="137">
        <f t="shared" si="8"/>
        <v>4</v>
      </c>
      <c r="L50">
        <v>0</v>
      </c>
      <c r="M50">
        <v>0</v>
      </c>
      <c r="N50" s="137">
        <f t="shared" si="9"/>
        <v>0</v>
      </c>
      <c r="O50">
        <v>1</v>
      </c>
      <c r="P50">
        <v>4</v>
      </c>
      <c r="Q50" s="137">
        <f t="shared" si="10"/>
        <v>4</v>
      </c>
      <c r="R50">
        <v>0</v>
      </c>
      <c r="S50">
        <v>0</v>
      </c>
      <c r="T50" s="212">
        <f t="shared" si="11"/>
        <v>0</v>
      </c>
      <c r="U50">
        <v>2</v>
      </c>
      <c r="V50">
        <v>5</v>
      </c>
      <c r="W50">
        <v>1</v>
      </c>
      <c r="X50">
        <v>3</v>
      </c>
      <c r="Y50">
        <v>1</v>
      </c>
      <c r="Z50">
        <v>1</v>
      </c>
      <c r="AA50">
        <v>1</v>
      </c>
      <c r="AB50">
        <v>4</v>
      </c>
      <c r="AC50" s="211">
        <v>1</v>
      </c>
      <c r="AD50">
        <v>19</v>
      </c>
      <c r="AE50" s="168" t="str">
        <f t="shared" si="12"/>
        <v>unter 20</v>
      </c>
      <c r="AF50" s="169">
        <f t="shared" si="13"/>
        <v>1</v>
      </c>
      <c r="AG50" s="169">
        <f t="shared" si="14"/>
        <v>0</v>
      </c>
      <c r="AH50" s="169">
        <f t="shared" si="15"/>
        <v>0</v>
      </c>
      <c r="AI50">
        <v>0</v>
      </c>
      <c r="AJ50" s="170" t="str">
        <f t="shared" si="16"/>
        <v>männlich</v>
      </c>
      <c r="AK50">
        <v>2</v>
      </c>
      <c r="AL50">
        <v>75</v>
      </c>
      <c r="AM50">
        <v>190</v>
      </c>
      <c r="AN50" s="214">
        <v>1</v>
      </c>
      <c r="AO50" s="168" t="str">
        <f t="shared" si="17"/>
        <v>Abitur</v>
      </c>
      <c r="AP50" s="169">
        <f t="shared" si="18"/>
        <v>1</v>
      </c>
      <c r="AQ50" s="169">
        <f t="shared" si="19"/>
        <v>0</v>
      </c>
      <c r="AR50" s="169">
        <f t="shared" si="20"/>
        <v>0</v>
      </c>
      <c r="AS50">
        <v>0</v>
      </c>
      <c r="AT50" s="171" t="str">
        <f t="shared" si="21"/>
        <v>keine</v>
      </c>
      <c r="AU50">
        <v>9</v>
      </c>
      <c r="AV50" s="168" t="str">
        <f t="shared" si="22"/>
        <v>NdSachs.</v>
      </c>
      <c r="AW50" s="169">
        <f t="shared" si="23"/>
        <v>0</v>
      </c>
      <c r="AX50" s="169">
        <f t="shared" si="24"/>
        <v>1</v>
      </c>
      <c r="AY50" s="169">
        <f t="shared" si="25"/>
        <v>0</v>
      </c>
      <c r="AZ50" s="169">
        <f t="shared" si="26"/>
        <v>0</v>
      </c>
      <c r="BA50">
        <v>2</v>
      </c>
      <c r="BB50" s="168" t="str">
        <f t="shared" si="27"/>
        <v>bis 10 km</v>
      </c>
      <c r="BC50">
        <v>10</v>
      </c>
      <c r="BD50">
        <v>1</v>
      </c>
      <c r="BE50"/>
      <c r="BF50">
        <v>0</v>
      </c>
    </row>
    <row r="51" spans="1:58" s="173" customFormat="1" ht="15.75" x14ac:dyDescent="0.25">
      <c r="A51" s="163">
        <v>38</v>
      </c>
      <c r="B51" s="163" t="s">
        <v>344</v>
      </c>
      <c r="C51">
        <v>0</v>
      </c>
      <c r="D51">
        <v>0</v>
      </c>
      <c r="E51" s="137">
        <f t="shared" si="6"/>
        <v>0</v>
      </c>
      <c r="F51">
        <v>0</v>
      </c>
      <c r="G51">
        <v>0</v>
      </c>
      <c r="H51" s="137">
        <f t="shared" si="7"/>
        <v>0</v>
      </c>
      <c r="I51">
        <v>3</v>
      </c>
      <c r="J51">
        <v>6</v>
      </c>
      <c r="K51" s="137">
        <f t="shared" si="8"/>
        <v>18</v>
      </c>
      <c r="L51">
        <v>2</v>
      </c>
      <c r="M51">
        <v>3</v>
      </c>
      <c r="N51" s="137">
        <f t="shared" si="9"/>
        <v>6</v>
      </c>
      <c r="O51">
        <v>1</v>
      </c>
      <c r="P51">
        <v>4</v>
      </c>
      <c r="Q51" s="137">
        <f t="shared" si="10"/>
        <v>4</v>
      </c>
      <c r="R51">
        <v>1</v>
      </c>
      <c r="S51">
        <v>2</v>
      </c>
      <c r="T51" s="212">
        <f t="shared" si="11"/>
        <v>2</v>
      </c>
      <c r="U51">
        <v>3</v>
      </c>
      <c r="V51">
        <v>5</v>
      </c>
      <c r="W51">
        <v>4</v>
      </c>
      <c r="X51">
        <v>5</v>
      </c>
      <c r="Y51">
        <v>2</v>
      </c>
      <c r="Z51">
        <v>2</v>
      </c>
      <c r="AA51">
        <v>3</v>
      </c>
      <c r="AB51">
        <v>1</v>
      </c>
      <c r="AC51" s="211">
        <v>1</v>
      </c>
      <c r="AD51">
        <v>19</v>
      </c>
      <c r="AE51" s="168" t="str">
        <f t="shared" si="12"/>
        <v>unter 20</v>
      </c>
      <c r="AF51" s="169">
        <f t="shared" si="13"/>
        <v>1</v>
      </c>
      <c r="AG51" s="169">
        <f t="shared" si="14"/>
        <v>0</v>
      </c>
      <c r="AH51" s="169">
        <f t="shared" si="15"/>
        <v>0</v>
      </c>
      <c r="AI51">
        <v>0</v>
      </c>
      <c r="AJ51" s="170" t="str">
        <f t="shared" si="16"/>
        <v>männlich</v>
      </c>
      <c r="AK51">
        <v>0</v>
      </c>
      <c r="AL51">
        <v>73</v>
      </c>
      <c r="AM51">
        <v>177</v>
      </c>
      <c r="AN51" s="214">
        <v>2</v>
      </c>
      <c r="AO51" s="168" t="str">
        <f t="shared" si="17"/>
        <v>Fachabi</v>
      </c>
      <c r="AP51" s="169">
        <f t="shared" si="18"/>
        <v>0</v>
      </c>
      <c r="AQ51" s="169">
        <f t="shared" si="19"/>
        <v>1</v>
      </c>
      <c r="AR51" s="169">
        <f t="shared" si="20"/>
        <v>0</v>
      </c>
      <c r="AS51">
        <v>0</v>
      </c>
      <c r="AT51" s="171" t="str">
        <f t="shared" si="21"/>
        <v>keine</v>
      </c>
      <c r="AU51">
        <v>1</v>
      </c>
      <c r="AV51" s="168" t="str">
        <f t="shared" si="22"/>
        <v>Bremen</v>
      </c>
      <c r="AW51" s="169">
        <f t="shared" si="23"/>
        <v>1</v>
      </c>
      <c r="AX51" s="169">
        <f t="shared" si="24"/>
        <v>0</v>
      </c>
      <c r="AY51" s="169">
        <f t="shared" si="25"/>
        <v>0</v>
      </c>
      <c r="AZ51" s="169">
        <f t="shared" si="26"/>
        <v>0</v>
      </c>
      <c r="BA51">
        <v>8.5</v>
      </c>
      <c r="BB51" s="168" t="str">
        <f t="shared" si="27"/>
        <v>bis 10 km</v>
      </c>
      <c r="BC51">
        <v>20</v>
      </c>
      <c r="BD51">
        <v>1</v>
      </c>
      <c r="BE51"/>
      <c r="BF51">
        <v>1</v>
      </c>
    </row>
    <row r="52" spans="1:58" s="173" customFormat="1" ht="15.75" x14ac:dyDescent="0.25">
      <c r="A52" s="163">
        <v>39</v>
      </c>
      <c r="B52" s="163" t="s">
        <v>344</v>
      </c>
      <c r="C52">
        <v>0</v>
      </c>
      <c r="D52">
        <v>0</v>
      </c>
      <c r="E52" s="137">
        <f t="shared" si="6"/>
        <v>0</v>
      </c>
      <c r="F52">
        <v>1</v>
      </c>
      <c r="G52">
        <v>4</v>
      </c>
      <c r="H52" s="137">
        <f t="shared" si="7"/>
        <v>4</v>
      </c>
      <c r="I52">
        <v>2</v>
      </c>
      <c r="J52">
        <v>5</v>
      </c>
      <c r="K52" s="137">
        <f t="shared" si="8"/>
        <v>10</v>
      </c>
      <c r="L52">
        <v>1</v>
      </c>
      <c r="M52">
        <v>5</v>
      </c>
      <c r="N52" s="137">
        <f t="shared" si="9"/>
        <v>5</v>
      </c>
      <c r="O52">
        <v>1</v>
      </c>
      <c r="P52">
        <v>4</v>
      </c>
      <c r="Q52" s="137">
        <f t="shared" si="10"/>
        <v>4</v>
      </c>
      <c r="R52">
        <v>0</v>
      </c>
      <c r="S52">
        <v>0</v>
      </c>
      <c r="T52" s="212">
        <f t="shared" si="11"/>
        <v>0</v>
      </c>
      <c r="U52">
        <v>3</v>
      </c>
      <c r="V52">
        <v>3</v>
      </c>
      <c r="W52">
        <v>1</v>
      </c>
      <c r="X52">
        <v>5</v>
      </c>
      <c r="Y52">
        <v>3</v>
      </c>
      <c r="Z52">
        <v>1</v>
      </c>
      <c r="AA52">
        <v>1</v>
      </c>
      <c r="AB52">
        <v>1</v>
      </c>
      <c r="AC52" s="211">
        <v>1</v>
      </c>
      <c r="AD52">
        <v>19</v>
      </c>
      <c r="AE52" s="168" t="str">
        <f t="shared" si="12"/>
        <v>unter 20</v>
      </c>
      <c r="AF52" s="169">
        <f t="shared" si="13"/>
        <v>1</v>
      </c>
      <c r="AG52" s="169">
        <f t="shared" si="14"/>
        <v>0</v>
      </c>
      <c r="AH52" s="169">
        <f t="shared" si="15"/>
        <v>0</v>
      </c>
      <c r="AI52">
        <v>0</v>
      </c>
      <c r="AJ52" s="170" t="str">
        <f t="shared" si="16"/>
        <v>männlich</v>
      </c>
      <c r="AK52">
        <v>0</v>
      </c>
      <c r="AL52"/>
      <c r="AM52">
        <v>1.74</v>
      </c>
      <c r="AN52" s="214">
        <v>1</v>
      </c>
      <c r="AO52" s="168" t="str">
        <f t="shared" si="17"/>
        <v>Abitur</v>
      </c>
      <c r="AP52" s="169">
        <f t="shared" si="18"/>
        <v>1</v>
      </c>
      <c r="AQ52" s="169">
        <f t="shared" si="19"/>
        <v>0</v>
      </c>
      <c r="AR52" s="169">
        <f t="shared" si="20"/>
        <v>0</v>
      </c>
      <c r="AS52">
        <v>0</v>
      </c>
      <c r="AT52" s="171" t="str">
        <f t="shared" si="21"/>
        <v>keine</v>
      </c>
      <c r="AU52"/>
      <c r="AV52" s="168" t="str">
        <f t="shared" si="22"/>
        <v>-</v>
      </c>
      <c r="AW52" s="169" t="str">
        <f t="shared" si="23"/>
        <v>-</v>
      </c>
      <c r="AX52" s="169" t="str">
        <f t="shared" si="24"/>
        <v>-</v>
      </c>
      <c r="AY52" s="169" t="str">
        <f t="shared" si="25"/>
        <v>-</v>
      </c>
      <c r="AZ52" s="169" t="str">
        <f t="shared" si="26"/>
        <v>-</v>
      </c>
      <c r="BA52"/>
      <c r="BB52" s="168" t="str">
        <f t="shared" si="27"/>
        <v>-</v>
      </c>
      <c r="BC52">
        <v>30</v>
      </c>
      <c r="BD52">
        <v>1</v>
      </c>
      <c r="BE52"/>
      <c r="BF52">
        <v>1</v>
      </c>
    </row>
    <row r="53" spans="1:58" s="173" customFormat="1" ht="15.75" x14ac:dyDescent="0.25">
      <c r="A53" s="163">
        <v>40</v>
      </c>
      <c r="B53" s="163" t="s">
        <v>344</v>
      </c>
      <c r="C53">
        <v>1</v>
      </c>
      <c r="D53">
        <v>5</v>
      </c>
      <c r="E53" s="137">
        <f t="shared" si="6"/>
        <v>5</v>
      </c>
      <c r="F53">
        <v>0</v>
      </c>
      <c r="G53">
        <v>0</v>
      </c>
      <c r="H53" s="137">
        <f t="shared" si="7"/>
        <v>0</v>
      </c>
      <c r="I53">
        <v>0</v>
      </c>
      <c r="J53">
        <v>0</v>
      </c>
      <c r="K53" s="137">
        <f t="shared" si="8"/>
        <v>0</v>
      </c>
      <c r="L53">
        <v>1</v>
      </c>
      <c r="M53">
        <v>5</v>
      </c>
      <c r="N53" s="137">
        <f t="shared" si="9"/>
        <v>5</v>
      </c>
      <c r="O53">
        <v>0</v>
      </c>
      <c r="P53">
        <v>0</v>
      </c>
      <c r="Q53" s="137">
        <f t="shared" si="10"/>
        <v>0</v>
      </c>
      <c r="R53">
        <v>0</v>
      </c>
      <c r="S53">
        <v>0</v>
      </c>
      <c r="T53" s="212">
        <f t="shared" si="11"/>
        <v>0</v>
      </c>
      <c r="U53">
        <v>4</v>
      </c>
      <c r="V53">
        <v>3</v>
      </c>
      <c r="W53">
        <v>1</v>
      </c>
      <c r="X53">
        <v>5</v>
      </c>
      <c r="Y53">
        <v>1</v>
      </c>
      <c r="Z53">
        <v>1</v>
      </c>
      <c r="AA53">
        <v>1</v>
      </c>
      <c r="AB53">
        <v>1</v>
      </c>
      <c r="AC53" s="211">
        <v>1</v>
      </c>
      <c r="AD53">
        <v>18</v>
      </c>
      <c r="AE53" s="168" t="str">
        <f t="shared" si="12"/>
        <v>unter 20</v>
      </c>
      <c r="AF53" s="169">
        <f t="shared" si="13"/>
        <v>1</v>
      </c>
      <c r="AG53" s="169">
        <f t="shared" si="14"/>
        <v>0</v>
      </c>
      <c r="AH53" s="169">
        <f t="shared" si="15"/>
        <v>0</v>
      </c>
      <c r="AI53">
        <v>0</v>
      </c>
      <c r="AJ53" s="170" t="str">
        <f t="shared" si="16"/>
        <v>männlich</v>
      </c>
      <c r="AK53">
        <v>0</v>
      </c>
      <c r="AL53">
        <v>70</v>
      </c>
      <c r="AM53">
        <v>178</v>
      </c>
      <c r="AN53" s="214">
        <v>1</v>
      </c>
      <c r="AO53" s="168" t="str">
        <f t="shared" si="17"/>
        <v>Abitur</v>
      </c>
      <c r="AP53" s="169">
        <f t="shared" si="18"/>
        <v>1</v>
      </c>
      <c r="AQ53" s="169">
        <f t="shared" si="19"/>
        <v>0</v>
      </c>
      <c r="AR53" s="169">
        <f t="shared" si="20"/>
        <v>0</v>
      </c>
      <c r="AS53">
        <v>0</v>
      </c>
      <c r="AT53" s="171" t="str">
        <f t="shared" si="21"/>
        <v>keine</v>
      </c>
      <c r="AU53">
        <v>1</v>
      </c>
      <c r="AV53" s="168" t="str">
        <f t="shared" si="22"/>
        <v>Bremen</v>
      </c>
      <c r="AW53" s="169">
        <f t="shared" si="23"/>
        <v>1</v>
      </c>
      <c r="AX53" s="169">
        <f t="shared" si="24"/>
        <v>0</v>
      </c>
      <c r="AY53" s="169">
        <f t="shared" si="25"/>
        <v>0</v>
      </c>
      <c r="AZ53" s="169">
        <f t="shared" si="26"/>
        <v>0</v>
      </c>
      <c r="BA53">
        <v>5</v>
      </c>
      <c r="BB53" s="168" t="str">
        <f t="shared" si="27"/>
        <v>bis 10 km</v>
      </c>
      <c r="BC53">
        <v>25</v>
      </c>
      <c r="BD53">
        <v>1</v>
      </c>
      <c r="BE53"/>
      <c r="BF53">
        <v>1</v>
      </c>
    </row>
    <row r="54" spans="1:58" s="173" customFormat="1" ht="15.75" x14ac:dyDescent="0.25">
      <c r="A54" s="163">
        <v>41</v>
      </c>
      <c r="B54" s="163" t="s">
        <v>344</v>
      </c>
      <c r="C54">
        <v>2</v>
      </c>
      <c r="D54">
        <v>5</v>
      </c>
      <c r="E54" s="137">
        <f t="shared" si="6"/>
        <v>10</v>
      </c>
      <c r="F54">
        <v>0</v>
      </c>
      <c r="G54">
        <v>0</v>
      </c>
      <c r="H54" s="137">
        <f t="shared" si="7"/>
        <v>0</v>
      </c>
      <c r="I54">
        <v>5</v>
      </c>
      <c r="J54">
        <v>7</v>
      </c>
      <c r="K54" s="137">
        <f t="shared" si="8"/>
        <v>35</v>
      </c>
      <c r="L54">
        <v>0</v>
      </c>
      <c r="M54">
        <v>1</v>
      </c>
      <c r="N54" s="137">
        <f t="shared" si="9"/>
        <v>0</v>
      </c>
      <c r="O54">
        <v>1</v>
      </c>
      <c r="P54">
        <v>4</v>
      </c>
      <c r="Q54" s="137">
        <f t="shared" si="10"/>
        <v>4</v>
      </c>
      <c r="R54">
        <v>0</v>
      </c>
      <c r="S54">
        <v>0</v>
      </c>
      <c r="T54" s="212">
        <f t="shared" si="11"/>
        <v>0</v>
      </c>
      <c r="U54">
        <v>5</v>
      </c>
      <c r="V54">
        <v>4</v>
      </c>
      <c r="W54">
        <v>1</v>
      </c>
      <c r="X54">
        <v>4</v>
      </c>
      <c r="Y54">
        <v>3</v>
      </c>
      <c r="Z54">
        <v>3</v>
      </c>
      <c r="AA54">
        <v>4</v>
      </c>
      <c r="AB54">
        <v>1</v>
      </c>
      <c r="AC54" s="211">
        <v>2</v>
      </c>
      <c r="AD54">
        <v>21</v>
      </c>
      <c r="AE54" s="168" t="str">
        <f t="shared" si="12"/>
        <v>20-21</v>
      </c>
      <c r="AF54" s="169">
        <f t="shared" si="13"/>
        <v>0</v>
      </c>
      <c r="AG54" s="169">
        <f t="shared" si="14"/>
        <v>1</v>
      </c>
      <c r="AH54" s="169">
        <f t="shared" si="15"/>
        <v>0</v>
      </c>
      <c r="AI54">
        <v>0</v>
      </c>
      <c r="AJ54" s="170" t="str">
        <f t="shared" si="16"/>
        <v>männlich</v>
      </c>
      <c r="AK54">
        <v>1</v>
      </c>
      <c r="AL54">
        <v>72</v>
      </c>
      <c r="AM54">
        <v>171</v>
      </c>
      <c r="AN54" s="214">
        <v>1</v>
      </c>
      <c r="AO54" s="168" t="str">
        <f t="shared" si="17"/>
        <v>Abitur</v>
      </c>
      <c r="AP54" s="169">
        <f t="shared" si="18"/>
        <v>1</v>
      </c>
      <c r="AQ54" s="169">
        <f t="shared" si="19"/>
        <v>0</v>
      </c>
      <c r="AR54" s="169">
        <f t="shared" si="20"/>
        <v>0</v>
      </c>
      <c r="AS54">
        <v>0</v>
      </c>
      <c r="AT54" s="171" t="str">
        <f t="shared" si="21"/>
        <v>keine</v>
      </c>
      <c r="AU54">
        <v>1</v>
      </c>
      <c r="AV54" s="168" t="str">
        <f t="shared" si="22"/>
        <v>Bremen</v>
      </c>
      <c r="AW54" s="169">
        <f t="shared" si="23"/>
        <v>1</v>
      </c>
      <c r="AX54" s="169">
        <f t="shared" si="24"/>
        <v>0</v>
      </c>
      <c r="AY54" s="169">
        <f t="shared" si="25"/>
        <v>0</v>
      </c>
      <c r="AZ54" s="169">
        <f t="shared" si="26"/>
        <v>0</v>
      </c>
      <c r="BA54">
        <v>5</v>
      </c>
      <c r="BB54" s="168" t="str">
        <f t="shared" si="27"/>
        <v>bis 10 km</v>
      </c>
      <c r="BC54">
        <v>15</v>
      </c>
      <c r="BD54">
        <v>1</v>
      </c>
      <c r="BE54"/>
      <c r="BF54">
        <v>0</v>
      </c>
    </row>
    <row r="55" spans="1:58" ht="14.25" customHeight="1" x14ac:dyDescent="0.25">
      <c r="A55" s="96">
        <v>1</v>
      </c>
      <c r="B55" s="96" t="s">
        <v>335</v>
      </c>
      <c r="C55" s="97">
        <v>0</v>
      </c>
      <c r="D55" s="109">
        <v>0</v>
      </c>
      <c r="E55" s="137">
        <f t="shared" ref="E55:E87" si="28">C55*D55</f>
        <v>0</v>
      </c>
      <c r="F55" s="109">
        <v>0</v>
      </c>
      <c r="G55" s="110">
        <v>0</v>
      </c>
      <c r="H55" s="137">
        <f t="shared" ref="H55:H88" si="29">F55*G55</f>
        <v>0</v>
      </c>
      <c r="I55" s="110">
        <v>1</v>
      </c>
      <c r="J55" s="109">
        <v>2</v>
      </c>
      <c r="K55" s="137">
        <f t="shared" ref="K55:K88" si="30">I55*J55</f>
        <v>2</v>
      </c>
      <c r="L55" s="110">
        <v>0</v>
      </c>
      <c r="M55" s="110">
        <v>0</v>
      </c>
      <c r="N55" s="137">
        <f t="shared" ref="N55:N88" si="31">L55*M55</f>
        <v>0</v>
      </c>
      <c r="O55" s="110">
        <v>1</v>
      </c>
      <c r="P55" s="109">
        <v>3</v>
      </c>
      <c r="Q55" s="137">
        <f t="shared" ref="Q55:Q88" si="32">O55*P55</f>
        <v>3</v>
      </c>
      <c r="R55" s="98">
        <v>0</v>
      </c>
      <c r="S55" s="98">
        <v>0</v>
      </c>
      <c r="T55" s="137">
        <f t="shared" ref="T55:T88" si="33">R55*S55</f>
        <v>0</v>
      </c>
      <c r="U55" s="118">
        <v>1</v>
      </c>
      <c r="V55" s="97">
        <v>5</v>
      </c>
      <c r="W55" s="97">
        <v>2</v>
      </c>
      <c r="X55" s="97">
        <v>5</v>
      </c>
      <c r="Y55" s="98">
        <v>4</v>
      </c>
      <c r="Z55" s="98">
        <v>4</v>
      </c>
      <c r="AA55" s="98">
        <v>4</v>
      </c>
      <c r="AB55" s="98">
        <v>3</v>
      </c>
      <c r="AC55" s="98">
        <v>3</v>
      </c>
      <c r="AD55" s="118">
        <v>19</v>
      </c>
      <c r="AE55" s="168" t="str">
        <f t="shared" ref="AE55:AE87" si="34">IF(AD55&gt;0,
IF(AD55&lt;20,"unter 20",
IF(AD55&gt;=22,"22++","20-21")),"-")</f>
        <v>unter 20</v>
      </c>
      <c r="AF55" s="169">
        <f t="shared" ref="AF55:AF87" si="35">IF(AD55&gt;0,IF(AD55&lt;20,1,0),"-")</f>
        <v>1</v>
      </c>
      <c r="AG55" s="169">
        <f t="shared" ref="AG55:AG87" si="36">IF(AD55&gt;0,IF(AND(AD55&gt;19,AD55&lt;22),1,0),"-")</f>
        <v>0</v>
      </c>
      <c r="AH55" s="169">
        <f t="shared" ref="AH55:AH87" si="37">IF(AD55&gt;0,IF(AD55&gt;21,1,0),"-")</f>
        <v>0</v>
      </c>
      <c r="AI55" s="97">
        <v>1</v>
      </c>
      <c r="AJ55" s="170" t="str">
        <f t="shared" ref="AJ55:AJ87" si="38">IF($AI55&lt;&gt;"",IF($AI55=1,"weiblich","männlich"),"")</f>
        <v>weiblich</v>
      </c>
      <c r="AK55" s="97">
        <v>0</v>
      </c>
      <c r="AL55" s="97"/>
      <c r="AM55" s="97">
        <v>170</v>
      </c>
      <c r="AN55" s="97">
        <v>1</v>
      </c>
      <c r="AO55" s="168" t="str">
        <f t="shared" ref="AO55:AO87" si="39">IF(AN55&gt;0,
IF(AN55=1,"Abitur",
IF(AN55=2,"Fachabi","sonst.")),"-")</f>
        <v>Abitur</v>
      </c>
      <c r="AP55" s="169">
        <f t="shared" ref="AP55:AP87" si="40">IF(AN55&gt;0,IF(AN55=1,1,0),"-")</f>
        <v>1</v>
      </c>
      <c r="AQ55" s="169">
        <f t="shared" ref="AQ55:AQ87" si="41">IF(AN55&gt;0,IF(AN55=2,1,0),"-")</f>
        <v>0</v>
      </c>
      <c r="AR55" s="169">
        <f t="shared" ref="AR55:AR87" si="42">IF(AN55&gt;0,IF(AN55=3,1,0),"-")</f>
        <v>0</v>
      </c>
      <c r="AS55" s="97">
        <v>0</v>
      </c>
      <c r="AT55" s="171" t="str">
        <f t="shared" ref="AT55:AT87" si="43">IF(AS55&lt;&gt;"",
IF(AS55=0,"keine",
IF(AS55=1,"Ber.Ausb","??")),"-")</f>
        <v>keine</v>
      </c>
      <c r="AU55" s="97">
        <v>20</v>
      </c>
      <c r="AV55" s="168" t="str">
        <f t="shared" ref="AV55:AV87" si="44">IF(AU55&gt;0,
IF(AU55=1,"Bremen",
IF(AU55=9,"NdSachs.",
IF(AU55=20,"Ausland","sonst."))),"-")</f>
        <v>Ausland</v>
      </c>
      <c r="AW55" s="169">
        <f t="shared" ref="AW55:AW87" si="45">IF(AU55&gt;0,IF(AU55=1,1,0),"-")</f>
        <v>0</v>
      </c>
      <c r="AX55" s="169">
        <f t="shared" ref="AX55:AX87" si="46">IF(AU55&gt;0,IF(AU55=9,1,0),"-")</f>
        <v>0</v>
      </c>
      <c r="AY55" s="169">
        <f t="shared" ref="AY55:AY87" si="47">IF(AU55&gt;0,1-AW55-AX55-AZ55,"-")</f>
        <v>0</v>
      </c>
      <c r="AZ55" s="169">
        <f t="shared" ref="AZ55:AZ87" si="48">IF(AU55&gt;0,IF(AU55=20,1,0),"-")</f>
        <v>1</v>
      </c>
      <c r="BA55" s="97"/>
      <c r="BB55" s="168" t="str">
        <f t="shared" ref="BB55:BB87" si="49">IF(BA55&gt;0,
IF(BA55&lt;=10,"bis 10 km",
IF(BA55&lt;=20,"bis 20 km",
IF(BA55&lt;=30,"bis 30 km",
"über 30"))),"-")</f>
        <v>-</v>
      </c>
      <c r="BC55" s="97">
        <v>25</v>
      </c>
      <c r="BD55" s="97">
        <v>0</v>
      </c>
      <c r="BE55" s="107"/>
      <c r="BF55" s="97">
        <v>0</v>
      </c>
    </row>
    <row r="56" spans="1:58" ht="14.25" customHeight="1" x14ac:dyDescent="0.25">
      <c r="A56" s="96">
        <v>2</v>
      </c>
      <c r="B56" s="96" t="s">
        <v>335</v>
      </c>
      <c r="C56" s="97">
        <v>0</v>
      </c>
      <c r="D56" s="109">
        <v>0</v>
      </c>
      <c r="E56" s="137">
        <f t="shared" si="28"/>
        <v>0</v>
      </c>
      <c r="F56" s="109">
        <v>0</v>
      </c>
      <c r="G56" s="110">
        <v>0</v>
      </c>
      <c r="H56" s="137">
        <f t="shared" si="29"/>
        <v>0</v>
      </c>
      <c r="I56" s="110">
        <v>6</v>
      </c>
      <c r="J56" s="109">
        <v>5</v>
      </c>
      <c r="K56" s="137">
        <f t="shared" si="30"/>
        <v>30</v>
      </c>
      <c r="L56" s="110">
        <v>1</v>
      </c>
      <c r="M56" s="110">
        <v>2</v>
      </c>
      <c r="N56" s="137">
        <f t="shared" si="31"/>
        <v>2</v>
      </c>
      <c r="O56" s="110">
        <v>1</v>
      </c>
      <c r="P56" s="109">
        <v>4</v>
      </c>
      <c r="Q56" s="137">
        <f t="shared" si="32"/>
        <v>4</v>
      </c>
      <c r="R56" s="98">
        <v>1</v>
      </c>
      <c r="S56" s="152">
        <v>0</v>
      </c>
      <c r="T56" s="137">
        <f t="shared" si="33"/>
        <v>0</v>
      </c>
      <c r="U56" s="118">
        <v>3</v>
      </c>
      <c r="V56" s="97">
        <v>3</v>
      </c>
      <c r="W56" s="97">
        <v>1</v>
      </c>
      <c r="X56" s="97">
        <v>5</v>
      </c>
      <c r="Y56" s="98">
        <v>4</v>
      </c>
      <c r="Z56" s="98">
        <v>4</v>
      </c>
      <c r="AA56" s="98">
        <v>4</v>
      </c>
      <c r="AB56" s="98">
        <v>1</v>
      </c>
      <c r="AC56" s="98"/>
      <c r="AD56" s="118"/>
      <c r="AE56" s="168" t="str">
        <f t="shared" si="34"/>
        <v>-</v>
      </c>
      <c r="AF56" s="169" t="str">
        <f t="shared" si="35"/>
        <v>-</v>
      </c>
      <c r="AG56" s="169" t="str">
        <f t="shared" si="36"/>
        <v>-</v>
      </c>
      <c r="AH56" s="169" t="str">
        <f t="shared" si="37"/>
        <v>-</v>
      </c>
      <c r="AI56" s="97">
        <v>1</v>
      </c>
      <c r="AJ56" s="170" t="str">
        <f t="shared" si="38"/>
        <v>weiblich</v>
      </c>
      <c r="AK56" s="97"/>
      <c r="AL56" s="97"/>
      <c r="AM56" s="97">
        <v>172</v>
      </c>
      <c r="AN56" s="97">
        <v>1</v>
      </c>
      <c r="AO56" s="168" t="str">
        <f t="shared" si="39"/>
        <v>Abitur</v>
      </c>
      <c r="AP56" s="169">
        <f t="shared" si="40"/>
        <v>1</v>
      </c>
      <c r="AQ56" s="169">
        <f t="shared" si="41"/>
        <v>0</v>
      </c>
      <c r="AR56" s="169">
        <f t="shared" si="42"/>
        <v>0</v>
      </c>
      <c r="AS56" s="97">
        <v>0</v>
      </c>
      <c r="AT56" s="171" t="str">
        <f t="shared" si="43"/>
        <v>keine</v>
      </c>
      <c r="AU56" s="97"/>
      <c r="AV56" s="168" t="str">
        <f t="shared" si="44"/>
        <v>-</v>
      </c>
      <c r="AW56" s="169" t="str">
        <f t="shared" si="45"/>
        <v>-</v>
      </c>
      <c r="AX56" s="169" t="str">
        <f t="shared" si="46"/>
        <v>-</v>
      </c>
      <c r="AY56" s="169" t="str">
        <f t="shared" si="47"/>
        <v>-</v>
      </c>
      <c r="AZ56" s="169" t="str">
        <f t="shared" si="48"/>
        <v>-</v>
      </c>
      <c r="BA56" s="97">
        <v>3</v>
      </c>
      <c r="BB56" s="168" t="str">
        <f t="shared" si="49"/>
        <v>bis 10 km</v>
      </c>
      <c r="BC56" s="97">
        <v>20</v>
      </c>
      <c r="BD56" s="97">
        <v>1</v>
      </c>
      <c r="BE56" s="107"/>
      <c r="BF56" s="97">
        <v>0</v>
      </c>
    </row>
    <row r="57" spans="1:58" ht="14.25" customHeight="1" x14ac:dyDescent="0.25">
      <c r="A57" s="96">
        <v>3</v>
      </c>
      <c r="B57" s="96" t="s">
        <v>335</v>
      </c>
      <c r="C57" s="97">
        <v>0</v>
      </c>
      <c r="D57" s="109">
        <v>0</v>
      </c>
      <c r="E57" s="137">
        <f t="shared" si="28"/>
        <v>0</v>
      </c>
      <c r="F57" s="109">
        <v>0</v>
      </c>
      <c r="G57" s="110">
        <v>0</v>
      </c>
      <c r="H57" s="137">
        <f t="shared" si="29"/>
        <v>0</v>
      </c>
      <c r="I57" s="110">
        <v>0</v>
      </c>
      <c r="J57" s="109">
        <v>0</v>
      </c>
      <c r="K57" s="137">
        <f t="shared" si="30"/>
        <v>0</v>
      </c>
      <c r="L57" s="110">
        <v>0</v>
      </c>
      <c r="M57" s="110">
        <v>0</v>
      </c>
      <c r="N57" s="137">
        <f t="shared" si="31"/>
        <v>0</v>
      </c>
      <c r="O57" s="110">
        <v>2</v>
      </c>
      <c r="P57" s="109">
        <v>1.5</v>
      </c>
      <c r="Q57" s="137">
        <f t="shared" si="32"/>
        <v>3</v>
      </c>
      <c r="R57" s="98">
        <v>0</v>
      </c>
      <c r="S57" s="98">
        <v>0</v>
      </c>
      <c r="T57" s="137">
        <f t="shared" si="33"/>
        <v>0</v>
      </c>
      <c r="U57" s="118">
        <v>1</v>
      </c>
      <c r="V57" s="97">
        <v>3</v>
      </c>
      <c r="W57" s="97">
        <v>1</v>
      </c>
      <c r="X57" s="97">
        <v>5</v>
      </c>
      <c r="Y57" s="98">
        <v>5</v>
      </c>
      <c r="Z57" s="98">
        <v>5</v>
      </c>
      <c r="AA57" s="98">
        <v>2</v>
      </c>
      <c r="AB57" s="98">
        <v>4</v>
      </c>
      <c r="AC57" s="98">
        <v>5</v>
      </c>
      <c r="AD57" s="118">
        <v>20</v>
      </c>
      <c r="AE57" s="168" t="str">
        <f t="shared" si="34"/>
        <v>20-21</v>
      </c>
      <c r="AF57" s="169">
        <f t="shared" si="35"/>
        <v>0</v>
      </c>
      <c r="AG57" s="169">
        <f t="shared" si="36"/>
        <v>1</v>
      </c>
      <c r="AH57" s="169">
        <f t="shared" si="37"/>
        <v>0</v>
      </c>
      <c r="AI57" s="97">
        <v>1</v>
      </c>
      <c r="AJ57" s="170" t="str">
        <f t="shared" si="38"/>
        <v>weiblich</v>
      </c>
      <c r="AK57" s="97">
        <v>3</v>
      </c>
      <c r="AL57" s="97">
        <v>57</v>
      </c>
      <c r="AM57" s="97">
        <v>167</v>
      </c>
      <c r="AN57" s="97">
        <v>2</v>
      </c>
      <c r="AO57" s="168" t="str">
        <f t="shared" si="39"/>
        <v>Fachabi</v>
      </c>
      <c r="AP57" s="169">
        <f t="shared" si="40"/>
        <v>0</v>
      </c>
      <c r="AQ57" s="169">
        <f t="shared" si="41"/>
        <v>1</v>
      </c>
      <c r="AR57" s="169">
        <f t="shared" si="42"/>
        <v>0</v>
      </c>
      <c r="AS57" s="97">
        <v>1</v>
      </c>
      <c r="AT57" s="171" t="str">
        <f t="shared" si="43"/>
        <v>Ber.Ausb</v>
      </c>
      <c r="AU57" s="97">
        <v>9</v>
      </c>
      <c r="AV57" s="168" t="str">
        <f t="shared" si="44"/>
        <v>NdSachs.</v>
      </c>
      <c r="AW57" s="169">
        <f t="shared" si="45"/>
        <v>0</v>
      </c>
      <c r="AX57" s="169">
        <f t="shared" si="46"/>
        <v>1</v>
      </c>
      <c r="AY57" s="169">
        <f t="shared" si="47"/>
        <v>0</v>
      </c>
      <c r="AZ57" s="169">
        <f t="shared" si="48"/>
        <v>0</v>
      </c>
      <c r="BA57" s="97">
        <v>10</v>
      </c>
      <c r="BB57" s="168" t="str">
        <f t="shared" si="49"/>
        <v>bis 10 km</v>
      </c>
      <c r="BC57" s="97">
        <v>30</v>
      </c>
      <c r="BD57" s="97">
        <v>0</v>
      </c>
      <c r="BE57" s="107"/>
      <c r="BF57" s="97">
        <v>0</v>
      </c>
    </row>
    <row r="58" spans="1:58" ht="14.25" customHeight="1" x14ac:dyDescent="0.25">
      <c r="A58" s="96">
        <v>4</v>
      </c>
      <c r="B58" s="96" t="s">
        <v>335</v>
      </c>
      <c r="C58" s="97">
        <v>0</v>
      </c>
      <c r="D58" s="109">
        <v>0</v>
      </c>
      <c r="E58" s="137">
        <f t="shared" si="28"/>
        <v>0</v>
      </c>
      <c r="F58" s="109">
        <v>0</v>
      </c>
      <c r="G58" s="110">
        <v>0</v>
      </c>
      <c r="H58" s="137">
        <f t="shared" si="29"/>
        <v>0</v>
      </c>
      <c r="I58" s="110">
        <v>0</v>
      </c>
      <c r="J58" s="109">
        <v>0</v>
      </c>
      <c r="K58" s="137">
        <f t="shared" si="30"/>
        <v>0</v>
      </c>
      <c r="L58" s="110">
        <v>0</v>
      </c>
      <c r="M58" s="110">
        <v>0</v>
      </c>
      <c r="N58" s="137">
        <f t="shared" si="31"/>
        <v>0</v>
      </c>
      <c r="O58" s="110">
        <v>0</v>
      </c>
      <c r="P58" s="109">
        <v>0</v>
      </c>
      <c r="Q58" s="137">
        <f t="shared" si="32"/>
        <v>0</v>
      </c>
      <c r="R58" s="98">
        <v>0</v>
      </c>
      <c r="S58" s="98">
        <v>0</v>
      </c>
      <c r="T58" s="137">
        <f t="shared" si="33"/>
        <v>0</v>
      </c>
      <c r="U58" s="118">
        <v>1</v>
      </c>
      <c r="V58" s="97">
        <v>5</v>
      </c>
      <c r="W58" s="97">
        <v>4</v>
      </c>
      <c r="X58" s="97">
        <v>4</v>
      </c>
      <c r="Y58" s="98">
        <v>5</v>
      </c>
      <c r="Z58" s="98">
        <v>5</v>
      </c>
      <c r="AA58" s="98">
        <v>5</v>
      </c>
      <c r="AB58" s="98">
        <v>5</v>
      </c>
      <c r="AC58" s="98">
        <v>1</v>
      </c>
      <c r="AD58" s="118">
        <v>24</v>
      </c>
      <c r="AE58" s="168" t="str">
        <f t="shared" si="34"/>
        <v>22++</v>
      </c>
      <c r="AF58" s="169">
        <f t="shared" si="35"/>
        <v>0</v>
      </c>
      <c r="AG58" s="169">
        <f t="shared" si="36"/>
        <v>0</v>
      </c>
      <c r="AH58" s="169">
        <f t="shared" si="37"/>
        <v>1</v>
      </c>
      <c r="AI58" s="97">
        <v>1</v>
      </c>
      <c r="AJ58" s="170" t="str">
        <f t="shared" si="38"/>
        <v>weiblich</v>
      </c>
      <c r="AK58" s="97">
        <v>0</v>
      </c>
      <c r="AL58" s="97"/>
      <c r="AM58" s="97">
        <v>177</v>
      </c>
      <c r="AN58" s="97">
        <v>1</v>
      </c>
      <c r="AO58" s="168" t="str">
        <f t="shared" si="39"/>
        <v>Abitur</v>
      </c>
      <c r="AP58" s="169">
        <f t="shared" si="40"/>
        <v>1</v>
      </c>
      <c r="AQ58" s="169">
        <f t="shared" si="41"/>
        <v>0</v>
      </c>
      <c r="AR58" s="169">
        <f t="shared" si="42"/>
        <v>0</v>
      </c>
      <c r="AS58" s="97">
        <v>0</v>
      </c>
      <c r="AT58" s="171" t="str">
        <f t="shared" si="43"/>
        <v>keine</v>
      </c>
      <c r="AU58" s="97"/>
      <c r="AV58" s="168" t="str">
        <f t="shared" si="44"/>
        <v>-</v>
      </c>
      <c r="AW58" s="169" t="str">
        <f t="shared" si="45"/>
        <v>-</v>
      </c>
      <c r="AX58" s="169" t="str">
        <f t="shared" si="46"/>
        <v>-</v>
      </c>
      <c r="AY58" s="169" t="str">
        <f t="shared" si="47"/>
        <v>-</v>
      </c>
      <c r="AZ58" s="169" t="str">
        <f t="shared" si="48"/>
        <v>-</v>
      </c>
      <c r="BA58" s="97">
        <v>1</v>
      </c>
      <c r="BB58" s="168" t="str">
        <f t="shared" si="49"/>
        <v>bis 10 km</v>
      </c>
      <c r="BC58" s="97">
        <v>15</v>
      </c>
      <c r="BD58" s="97">
        <v>0</v>
      </c>
      <c r="BE58" s="107"/>
      <c r="BF58" s="97">
        <v>0</v>
      </c>
    </row>
    <row r="59" spans="1:58" ht="14.25" customHeight="1" x14ac:dyDescent="0.25">
      <c r="A59" s="96">
        <v>5</v>
      </c>
      <c r="B59" s="96" t="s">
        <v>335</v>
      </c>
      <c r="C59" s="97">
        <v>0</v>
      </c>
      <c r="D59" s="109">
        <v>0</v>
      </c>
      <c r="E59" s="137">
        <f t="shared" ref="E59:E60" si="50">C59*D59</f>
        <v>0</v>
      </c>
      <c r="F59" s="109">
        <v>0</v>
      </c>
      <c r="G59" s="110">
        <v>0</v>
      </c>
      <c r="H59" s="137">
        <f t="shared" ref="H59:H60" si="51">F59*G59</f>
        <v>0</v>
      </c>
      <c r="I59" s="110">
        <v>0</v>
      </c>
      <c r="J59" s="109">
        <v>0</v>
      </c>
      <c r="K59" s="137">
        <f t="shared" ref="K59:K60" si="52">I59*J59</f>
        <v>0</v>
      </c>
      <c r="L59" s="110">
        <v>0</v>
      </c>
      <c r="M59" s="110">
        <v>0</v>
      </c>
      <c r="N59" s="137">
        <f t="shared" si="31"/>
        <v>0</v>
      </c>
      <c r="O59" s="110">
        <v>1</v>
      </c>
      <c r="P59" s="109">
        <v>2</v>
      </c>
      <c r="Q59" s="137">
        <f t="shared" si="32"/>
        <v>2</v>
      </c>
      <c r="R59" s="98">
        <v>0</v>
      </c>
      <c r="S59" s="98">
        <v>0</v>
      </c>
      <c r="T59" s="137">
        <f t="shared" si="33"/>
        <v>0</v>
      </c>
      <c r="U59" s="118">
        <v>1</v>
      </c>
      <c r="V59" s="97">
        <v>1</v>
      </c>
      <c r="W59" s="97">
        <v>1</v>
      </c>
      <c r="X59" s="97">
        <v>4</v>
      </c>
      <c r="Y59" s="98">
        <v>4</v>
      </c>
      <c r="Z59" s="98">
        <v>4</v>
      </c>
      <c r="AA59" s="98">
        <v>4</v>
      </c>
      <c r="AB59" s="98">
        <v>5</v>
      </c>
      <c r="AC59" s="98">
        <v>1</v>
      </c>
      <c r="AD59" s="118"/>
      <c r="AE59" s="168" t="str">
        <f t="shared" si="34"/>
        <v>-</v>
      </c>
      <c r="AF59" s="169" t="str">
        <f t="shared" si="35"/>
        <v>-</v>
      </c>
      <c r="AG59" s="169" t="str">
        <f t="shared" si="36"/>
        <v>-</v>
      </c>
      <c r="AH59" s="169" t="str">
        <f t="shared" si="37"/>
        <v>-</v>
      </c>
      <c r="AI59" s="97">
        <v>1</v>
      </c>
      <c r="AJ59" s="170" t="str">
        <f t="shared" si="38"/>
        <v>weiblich</v>
      </c>
      <c r="AK59" s="97">
        <v>1</v>
      </c>
      <c r="AL59" s="97"/>
      <c r="AM59" s="97"/>
      <c r="AN59" s="97">
        <v>2</v>
      </c>
      <c r="AO59" s="168" t="str">
        <f t="shared" si="39"/>
        <v>Fachabi</v>
      </c>
      <c r="AP59" s="169">
        <f t="shared" si="40"/>
        <v>0</v>
      </c>
      <c r="AQ59" s="169">
        <f t="shared" si="41"/>
        <v>1</v>
      </c>
      <c r="AR59" s="169">
        <f t="shared" si="42"/>
        <v>0</v>
      </c>
      <c r="AS59" s="97">
        <v>1</v>
      </c>
      <c r="AT59" s="171" t="str">
        <f t="shared" si="43"/>
        <v>Ber.Ausb</v>
      </c>
      <c r="AU59" s="97">
        <v>1</v>
      </c>
      <c r="AV59" s="168" t="str">
        <f t="shared" si="44"/>
        <v>Bremen</v>
      </c>
      <c r="AW59" s="169">
        <f t="shared" si="45"/>
        <v>1</v>
      </c>
      <c r="AX59" s="169">
        <f t="shared" si="46"/>
        <v>0</v>
      </c>
      <c r="AY59" s="169">
        <f t="shared" si="47"/>
        <v>0</v>
      </c>
      <c r="AZ59" s="169">
        <f t="shared" si="48"/>
        <v>0</v>
      </c>
      <c r="BA59" s="97"/>
      <c r="BB59" s="168" t="str">
        <f t="shared" si="49"/>
        <v>-</v>
      </c>
      <c r="BC59" s="97"/>
      <c r="BD59" s="97">
        <v>1</v>
      </c>
      <c r="BE59" s="107"/>
      <c r="BF59" s="97">
        <v>0</v>
      </c>
    </row>
    <row r="60" spans="1:58" ht="14.25" customHeight="1" x14ac:dyDescent="0.25">
      <c r="A60" s="96">
        <v>6</v>
      </c>
      <c r="B60" s="96" t="s">
        <v>335</v>
      </c>
      <c r="C60" s="97">
        <v>0</v>
      </c>
      <c r="D60" s="109">
        <v>0</v>
      </c>
      <c r="E60" s="137">
        <f t="shared" si="50"/>
        <v>0</v>
      </c>
      <c r="F60" s="109">
        <v>0</v>
      </c>
      <c r="G60" s="110">
        <v>0</v>
      </c>
      <c r="H60" s="137">
        <f t="shared" si="51"/>
        <v>0</v>
      </c>
      <c r="I60" s="110">
        <v>0</v>
      </c>
      <c r="J60" s="109">
        <v>0</v>
      </c>
      <c r="K60" s="137">
        <f t="shared" si="52"/>
        <v>0</v>
      </c>
      <c r="L60" s="110">
        <v>0</v>
      </c>
      <c r="M60" s="110">
        <v>0</v>
      </c>
      <c r="N60" s="137">
        <f t="shared" ref="N60" si="53">L60*M60</f>
        <v>0</v>
      </c>
      <c r="O60" s="110">
        <v>0</v>
      </c>
      <c r="P60" s="109">
        <v>0</v>
      </c>
      <c r="Q60" s="137">
        <f t="shared" ref="Q60" si="54">O60*P60</f>
        <v>0</v>
      </c>
      <c r="R60" s="98">
        <v>0</v>
      </c>
      <c r="S60" s="98">
        <v>0</v>
      </c>
      <c r="T60" s="137">
        <f t="shared" ref="T60" si="55">R60*S60</f>
        <v>0</v>
      </c>
      <c r="U60" s="118">
        <v>1</v>
      </c>
      <c r="V60" s="97">
        <v>1</v>
      </c>
      <c r="W60" s="97">
        <v>1</v>
      </c>
      <c r="X60" s="97">
        <v>2</v>
      </c>
      <c r="Y60" s="98">
        <v>4</v>
      </c>
      <c r="Z60" s="98">
        <v>4</v>
      </c>
      <c r="AA60" s="98">
        <v>4</v>
      </c>
      <c r="AB60" s="98">
        <v>5</v>
      </c>
      <c r="AC60" s="98">
        <v>1</v>
      </c>
      <c r="AD60" s="118">
        <v>20</v>
      </c>
      <c r="AE60" s="168" t="str">
        <f t="shared" si="34"/>
        <v>20-21</v>
      </c>
      <c r="AF60" s="169">
        <f t="shared" si="35"/>
        <v>0</v>
      </c>
      <c r="AG60" s="169">
        <f t="shared" si="36"/>
        <v>1</v>
      </c>
      <c r="AH60" s="169">
        <f t="shared" si="37"/>
        <v>0</v>
      </c>
      <c r="AI60" s="97">
        <v>1</v>
      </c>
      <c r="AJ60" s="170" t="str">
        <f t="shared" si="38"/>
        <v>weiblich</v>
      </c>
      <c r="AK60" s="97">
        <v>1</v>
      </c>
      <c r="AL60" s="97">
        <v>60</v>
      </c>
      <c r="AM60" s="97">
        <v>169</v>
      </c>
      <c r="AN60" s="97">
        <v>1</v>
      </c>
      <c r="AO60" s="168" t="str">
        <f t="shared" si="39"/>
        <v>Abitur</v>
      </c>
      <c r="AP60" s="169">
        <f t="shared" si="40"/>
        <v>1</v>
      </c>
      <c r="AQ60" s="169">
        <f t="shared" si="41"/>
        <v>0</v>
      </c>
      <c r="AR60" s="169">
        <f t="shared" si="42"/>
        <v>0</v>
      </c>
      <c r="AS60" s="97">
        <v>0</v>
      </c>
      <c r="AT60" s="171" t="str">
        <f t="shared" si="43"/>
        <v>keine</v>
      </c>
      <c r="AU60" s="97">
        <v>1</v>
      </c>
      <c r="AV60" s="168" t="str">
        <f t="shared" si="44"/>
        <v>Bremen</v>
      </c>
      <c r="AW60" s="169">
        <f t="shared" si="45"/>
        <v>1</v>
      </c>
      <c r="AX60" s="169">
        <f t="shared" si="46"/>
        <v>0</v>
      </c>
      <c r="AY60" s="169">
        <f t="shared" si="47"/>
        <v>0</v>
      </c>
      <c r="AZ60" s="169">
        <f t="shared" si="48"/>
        <v>0</v>
      </c>
      <c r="BA60" s="97">
        <v>3</v>
      </c>
      <c r="BB60" s="168" t="str">
        <f t="shared" si="49"/>
        <v>bis 10 km</v>
      </c>
      <c r="BC60" s="97">
        <v>11</v>
      </c>
      <c r="BD60" s="97">
        <v>1</v>
      </c>
      <c r="BE60" s="107"/>
      <c r="BF60" s="97">
        <v>0</v>
      </c>
    </row>
    <row r="61" spans="1:58" ht="14.25" customHeight="1" x14ac:dyDescent="0.25">
      <c r="A61" s="96">
        <v>7</v>
      </c>
      <c r="B61" s="96" t="s">
        <v>335</v>
      </c>
      <c r="C61" s="97">
        <v>0</v>
      </c>
      <c r="D61" s="109">
        <v>0</v>
      </c>
      <c r="E61" s="137">
        <f t="shared" ref="E61" si="56">C61*D61</f>
        <v>0</v>
      </c>
      <c r="F61" s="109">
        <v>0</v>
      </c>
      <c r="G61" s="110">
        <v>0</v>
      </c>
      <c r="H61" s="137">
        <f t="shared" ref="H61" si="57">F61*G61</f>
        <v>0</v>
      </c>
      <c r="I61" s="110">
        <v>0</v>
      </c>
      <c r="J61" s="109">
        <v>0</v>
      </c>
      <c r="K61" s="137">
        <f t="shared" ref="K61" si="58">I61*J61</f>
        <v>0</v>
      </c>
      <c r="L61" s="110">
        <v>0</v>
      </c>
      <c r="M61" s="110">
        <v>0</v>
      </c>
      <c r="N61" s="137">
        <f t="shared" ref="N61" si="59">L61*M61</f>
        <v>0</v>
      </c>
      <c r="O61" s="110">
        <v>0</v>
      </c>
      <c r="P61" s="109">
        <v>0</v>
      </c>
      <c r="Q61" s="137">
        <f t="shared" ref="Q61" si="60">O61*P61</f>
        <v>0</v>
      </c>
      <c r="R61" s="98">
        <v>0</v>
      </c>
      <c r="S61" s="98">
        <v>0</v>
      </c>
      <c r="T61" s="137">
        <f t="shared" ref="T61" si="61">R61*S61</f>
        <v>0</v>
      </c>
      <c r="U61" s="118">
        <v>1</v>
      </c>
      <c r="V61" s="97">
        <v>1</v>
      </c>
      <c r="W61" s="97">
        <v>1</v>
      </c>
      <c r="X61" s="97">
        <v>1</v>
      </c>
      <c r="Y61" s="98">
        <v>1</v>
      </c>
      <c r="Z61" s="98">
        <v>1</v>
      </c>
      <c r="AA61" s="98">
        <v>1</v>
      </c>
      <c r="AB61" s="98">
        <v>1</v>
      </c>
      <c r="AC61" s="98">
        <v>1</v>
      </c>
      <c r="AD61" s="118">
        <v>24</v>
      </c>
      <c r="AE61" s="168" t="str">
        <f t="shared" si="34"/>
        <v>22++</v>
      </c>
      <c r="AF61" s="169">
        <f t="shared" si="35"/>
        <v>0</v>
      </c>
      <c r="AG61" s="169">
        <f t="shared" si="36"/>
        <v>0</v>
      </c>
      <c r="AH61" s="169">
        <f t="shared" si="37"/>
        <v>1</v>
      </c>
      <c r="AI61" s="97">
        <v>0</v>
      </c>
      <c r="AJ61" s="170" t="str">
        <f t="shared" si="38"/>
        <v>männlich</v>
      </c>
      <c r="AK61" s="97">
        <v>6</v>
      </c>
      <c r="AL61" s="97">
        <v>90</v>
      </c>
      <c r="AM61" s="97">
        <v>188</v>
      </c>
      <c r="AN61" s="97">
        <v>1</v>
      </c>
      <c r="AO61" s="168" t="str">
        <f t="shared" si="39"/>
        <v>Abitur</v>
      </c>
      <c r="AP61" s="169">
        <f t="shared" si="40"/>
        <v>1</v>
      </c>
      <c r="AQ61" s="169">
        <f t="shared" si="41"/>
        <v>0</v>
      </c>
      <c r="AR61" s="169">
        <f t="shared" si="42"/>
        <v>0</v>
      </c>
      <c r="AS61" s="97">
        <v>1</v>
      </c>
      <c r="AT61" s="171" t="str">
        <f t="shared" si="43"/>
        <v>Ber.Ausb</v>
      </c>
      <c r="AU61" s="97">
        <v>1</v>
      </c>
      <c r="AV61" s="168" t="str">
        <f t="shared" si="44"/>
        <v>Bremen</v>
      </c>
      <c r="AW61" s="169">
        <f t="shared" si="45"/>
        <v>1</v>
      </c>
      <c r="AX61" s="169">
        <f t="shared" si="46"/>
        <v>0</v>
      </c>
      <c r="AY61" s="169">
        <f t="shared" si="47"/>
        <v>0</v>
      </c>
      <c r="AZ61" s="169">
        <f t="shared" si="48"/>
        <v>0</v>
      </c>
      <c r="BA61" s="97"/>
      <c r="BB61" s="168" t="str">
        <f t="shared" si="49"/>
        <v>-</v>
      </c>
      <c r="BC61" s="97">
        <v>20</v>
      </c>
      <c r="BD61" s="97">
        <v>0</v>
      </c>
      <c r="BE61" s="107"/>
      <c r="BF61" s="97">
        <v>0</v>
      </c>
    </row>
    <row r="62" spans="1:58" ht="14.25" customHeight="1" x14ac:dyDescent="0.25">
      <c r="A62" s="96">
        <v>8</v>
      </c>
      <c r="B62" s="96" t="s">
        <v>335</v>
      </c>
      <c r="C62" s="97">
        <v>0</v>
      </c>
      <c r="D62" s="109">
        <v>0</v>
      </c>
      <c r="E62" s="137">
        <f t="shared" si="28"/>
        <v>0</v>
      </c>
      <c r="F62" s="109">
        <v>0</v>
      </c>
      <c r="G62" s="110">
        <v>0</v>
      </c>
      <c r="H62" s="137">
        <f t="shared" si="29"/>
        <v>0</v>
      </c>
      <c r="I62" s="110">
        <v>0</v>
      </c>
      <c r="J62" s="109">
        <v>3</v>
      </c>
      <c r="K62" s="137">
        <f t="shared" si="30"/>
        <v>0</v>
      </c>
      <c r="L62" s="110">
        <v>1</v>
      </c>
      <c r="M62" s="110">
        <v>4</v>
      </c>
      <c r="N62" s="137">
        <f t="shared" si="31"/>
        <v>4</v>
      </c>
      <c r="O62" s="110">
        <v>1</v>
      </c>
      <c r="P62" s="109">
        <v>5</v>
      </c>
      <c r="Q62" s="137">
        <f t="shared" si="32"/>
        <v>5</v>
      </c>
      <c r="R62" s="98">
        <v>0</v>
      </c>
      <c r="S62" s="98">
        <v>0</v>
      </c>
      <c r="T62" s="137">
        <f t="shared" si="33"/>
        <v>0</v>
      </c>
      <c r="U62" s="118">
        <v>2</v>
      </c>
      <c r="V62" s="97">
        <v>5</v>
      </c>
      <c r="W62" s="97">
        <v>3</v>
      </c>
      <c r="X62" s="97">
        <v>5</v>
      </c>
      <c r="Y62" s="98">
        <v>1</v>
      </c>
      <c r="Z62" s="98">
        <v>1</v>
      </c>
      <c r="AA62" s="98">
        <v>3</v>
      </c>
      <c r="AB62" s="98">
        <v>1</v>
      </c>
      <c r="AC62" s="98">
        <v>1</v>
      </c>
      <c r="AD62" s="118">
        <v>22</v>
      </c>
      <c r="AE62" s="168" t="str">
        <f t="shared" si="34"/>
        <v>22++</v>
      </c>
      <c r="AF62" s="169">
        <f t="shared" si="35"/>
        <v>0</v>
      </c>
      <c r="AG62" s="169">
        <f t="shared" si="36"/>
        <v>0</v>
      </c>
      <c r="AH62" s="169">
        <f t="shared" si="37"/>
        <v>1</v>
      </c>
      <c r="AI62" s="97">
        <v>0</v>
      </c>
      <c r="AJ62" s="170" t="str">
        <f t="shared" si="38"/>
        <v>männlich</v>
      </c>
      <c r="AK62" s="97">
        <v>2</v>
      </c>
      <c r="AL62" s="97">
        <v>95</v>
      </c>
      <c r="AM62" s="97">
        <v>195</v>
      </c>
      <c r="AN62" s="97">
        <v>2</v>
      </c>
      <c r="AO62" s="168" t="str">
        <f t="shared" si="39"/>
        <v>Fachabi</v>
      </c>
      <c r="AP62" s="169">
        <f t="shared" si="40"/>
        <v>0</v>
      </c>
      <c r="AQ62" s="169">
        <f t="shared" si="41"/>
        <v>1</v>
      </c>
      <c r="AR62" s="169">
        <f t="shared" si="42"/>
        <v>0</v>
      </c>
      <c r="AS62" s="97">
        <v>0</v>
      </c>
      <c r="AT62" s="171" t="str">
        <f t="shared" si="43"/>
        <v>keine</v>
      </c>
      <c r="AU62" s="97">
        <v>1</v>
      </c>
      <c r="AV62" s="168" t="str">
        <f t="shared" si="44"/>
        <v>Bremen</v>
      </c>
      <c r="AW62" s="169">
        <f t="shared" si="45"/>
        <v>1</v>
      </c>
      <c r="AX62" s="169">
        <f t="shared" si="46"/>
        <v>0</v>
      </c>
      <c r="AY62" s="169">
        <f t="shared" si="47"/>
        <v>0</v>
      </c>
      <c r="AZ62" s="169">
        <f t="shared" si="48"/>
        <v>0</v>
      </c>
      <c r="BA62" s="97">
        <v>20</v>
      </c>
      <c r="BB62" s="168" t="str">
        <f t="shared" si="49"/>
        <v>bis 20 km</v>
      </c>
      <c r="BC62" s="97">
        <v>30</v>
      </c>
      <c r="BD62" s="97">
        <v>1</v>
      </c>
      <c r="BE62" s="107"/>
      <c r="BF62" s="97">
        <v>1</v>
      </c>
    </row>
    <row r="63" spans="1:58" ht="14.25" customHeight="1" x14ac:dyDescent="0.25">
      <c r="A63" s="96">
        <v>9</v>
      </c>
      <c r="B63" s="96" t="s">
        <v>335</v>
      </c>
      <c r="C63" s="97">
        <v>0</v>
      </c>
      <c r="D63" s="109">
        <v>0</v>
      </c>
      <c r="E63" s="137">
        <f t="shared" si="28"/>
        <v>0</v>
      </c>
      <c r="F63" s="109">
        <v>0</v>
      </c>
      <c r="G63" s="110">
        <v>0</v>
      </c>
      <c r="H63" s="137">
        <f t="shared" si="29"/>
        <v>0</v>
      </c>
      <c r="I63" s="110">
        <v>0</v>
      </c>
      <c r="J63" s="109">
        <v>0</v>
      </c>
      <c r="K63" s="137">
        <f t="shared" si="30"/>
        <v>0</v>
      </c>
      <c r="L63" s="110">
        <v>1</v>
      </c>
      <c r="M63" s="110">
        <v>5</v>
      </c>
      <c r="N63" s="137">
        <f t="shared" si="31"/>
        <v>5</v>
      </c>
      <c r="O63" s="110">
        <v>1</v>
      </c>
      <c r="P63" s="109">
        <v>5</v>
      </c>
      <c r="Q63" s="137">
        <f t="shared" si="32"/>
        <v>5</v>
      </c>
      <c r="R63" s="98">
        <v>0</v>
      </c>
      <c r="S63" s="98">
        <v>0</v>
      </c>
      <c r="T63" s="137">
        <f t="shared" si="33"/>
        <v>0</v>
      </c>
      <c r="U63" s="118">
        <v>4</v>
      </c>
      <c r="V63" s="97">
        <v>3</v>
      </c>
      <c r="W63" s="97">
        <v>1</v>
      </c>
      <c r="X63" s="97">
        <v>4</v>
      </c>
      <c r="Y63" s="98">
        <v>1</v>
      </c>
      <c r="Z63" s="98">
        <v>1</v>
      </c>
      <c r="AA63" s="98">
        <v>1</v>
      </c>
      <c r="AB63" s="98">
        <v>1</v>
      </c>
      <c r="AC63" s="98">
        <v>3</v>
      </c>
      <c r="AD63" s="118">
        <v>21</v>
      </c>
      <c r="AE63" s="168" t="str">
        <f t="shared" si="34"/>
        <v>20-21</v>
      </c>
      <c r="AF63" s="169">
        <f t="shared" si="35"/>
        <v>0</v>
      </c>
      <c r="AG63" s="169">
        <f t="shared" si="36"/>
        <v>1</v>
      </c>
      <c r="AH63" s="169">
        <f t="shared" si="37"/>
        <v>0</v>
      </c>
      <c r="AI63" s="97">
        <v>0</v>
      </c>
      <c r="AJ63" s="170" t="str">
        <f t="shared" si="38"/>
        <v>männlich</v>
      </c>
      <c r="AK63" s="97">
        <v>0</v>
      </c>
      <c r="AL63" s="97">
        <v>98</v>
      </c>
      <c r="AM63" s="97">
        <v>175</v>
      </c>
      <c r="AN63" s="97">
        <v>1</v>
      </c>
      <c r="AO63" s="168" t="str">
        <f t="shared" si="39"/>
        <v>Abitur</v>
      </c>
      <c r="AP63" s="169">
        <f t="shared" si="40"/>
        <v>1</v>
      </c>
      <c r="AQ63" s="169">
        <f t="shared" si="41"/>
        <v>0</v>
      </c>
      <c r="AR63" s="169">
        <f t="shared" si="42"/>
        <v>0</v>
      </c>
      <c r="AS63" s="97">
        <v>1</v>
      </c>
      <c r="AT63" s="171" t="str">
        <f t="shared" si="43"/>
        <v>Ber.Ausb</v>
      </c>
      <c r="AU63" s="97">
        <v>1</v>
      </c>
      <c r="AV63" s="168" t="str">
        <f t="shared" si="44"/>
        <v>Bremen</v>
      </c>
      <c r="AW63" s="169">
        <f t="shared" si="45"/>
        <v>1</v>
      </c>
      <c r="AX63" s="169">
        <f t="shared" si="46"/>
        <v>0</v>
      </c>
      <c r="AY63" s="169">
        <f t="shared" si="47"/>
        <v>0</v>
      </c>
      <c r="AZ63" s="169">
        <f t="shared" si="48"/>
        <v>0</v>
      </c>
      <c r="BA63" s="97">
        <v>15</v>
      </c>
      <c r="BB63" s="168" t="str">
        <f t="shared" si="49"/>
        <v>bis 20 km</v>
      </c>
      <c r="BC63" s="97">
        <v>47</v>
      </c>
      <c r="BD63" s="97">
        <v>1</v>
      </c>
      <c r="BE63" s="107"/>
      <c r="BF63" s="97">
        <v>1</v>
      </c>
    </row>
    <row r="64" spans="1:58" ht="14.25" customHeight="1" x14ac:dyDescent="0.25">
      <c r="A64" s="96">
        <v>10</v>
      </c>
      <c r="B64" s="96" t="s">
        <v>335</v>
      </c>
      <c r="C64" s="97">
        <v>2</v>
      </c>
      <c r="D64" s="109">
        <v>4</v>
      </c>
      <c r="E64" s="137">
        <f t="shared" si="28"/>
        <v>8</v>
      </c>
      <c r="F64" s="109">
        <v>0</v>
      </c>
      <c r="G64" s="110">
        <v>0</v>
      </c>
      <c r="H64" s="137">
        <f t="shared" si="29"/>
        <v>0</v>
      </c>
      <c r="I64" s="110">
        <v>0</v>
      </c>
      <c r="J64" s="109">
        <v>0</v>
      </c>
      <c r="K64" s="137">
        <f t="shared" si="30"/>
        <v>0</v>
      </c>
      <c r="L64" s="110">
        <v>0</v>
      </c>
      <c r="M64" s="110">
        <v>0</v>
      </c>
      <c r="N64" s="137">
        <f t="shared" si="31"/>
        <v>0</v>
      </c>
      <c r="O64" s="110">
        <v>1</v>
      </c>
      <c r="P64" s="109">
        <v>2.5</v>
      </c>
      <c r="Q64" s="137">
        <f t="shared" si="32"/>
        <v>2.5</v>
      </c>
      <c r="R64" s="98">
        <v>0</v>
      </c>
      <c r="S64" s="98">
        <v>0</v>
      </c>
      <c r="T64" s="137">
        <f t="shared" si="33"/>
        <v>0</v>
      </c>
      <c r="U64" s="118">
        <v>5</v>
      </c>
      <c r="V64" s="97">
        <v>1</v>
      </c>
      <c r="W64" s="97">
        <v>1</v>
      </c>
      <c r="X64" s="97">
        <v>5</v>
      </c>
      <c r="Y64" s="98">
        <v>2</v>
      </c>
      <c r="Z64" s="98">
        <v>2</v>
      </c>
      <c r="AA64" s="98">
        <v>2</v>
      </c>
      <c r="AB64" s="98">
        <v>2</v>
      </c>
      <c r="AC64" s="98">
        <v>1</v>
      </c>
      <c r="AD64" s="118">
        <v>34</v>
      </c>
      <c r="AE64" s="168" t="str">
        <f t="shared" si="34"/>
        <v>22++</v>
      </c>
      <c r="AF64" s="169">
        <f t="shared" si="35"/>
        <v>0</v>
      </c>
      <c r="AG64" s="169">
        <f t="shared" si="36"/>
        <v>0</v>
      </c>
      <c r="AH64" s="169">
        <f t="shared" si="37"/>
        <v>1</v>
      </c>
      <c r="AI64" s="97">
        <v>0</v>
      </c>
      <c r="AJ64" s="170" t="str">
        <f t="shared" si="38"/>
        <v>männlich</v>
      </c>
      <c r="AK64" s="97">
        <v>7</v>
      </c>
      <c r="AL64" s="97">
        <v>90</v>
      </c>
      <c r="AM64" s="97">
        <v>187</v>
      </c>
      <c r="AN64" s="97">
        <v>2</v>
      </c>
      <c r="AO64" s="168" t="str">
        <f t="shared" si="39"/>
        <v>Fachabi</v>
      </c>
      <c r="AP64" s="169">
        <f t="shared" si="40"/>
        <v>0</v>
      </c>
      <c r="AQ64" s="169">
        <f t="shared" si="41"/>
        <v>1</v>
      </c>
      <c r="AR64" s="169">
        <f t="shared" si="42"/>
        <v>0</v>
      </c>
      <c r="AS64" s="97">
        <v>1</v>
      </c>
      <c r="AT64" s="171" t="str">
        <f t="shared" si="43"/>
        <v>Ber.Ausb</v>
      </c>
      <c r="AU64" s="97">
        <v>1</v>
      </c>
      <c r="AV64" s="168" t="str">
        <f t="shared" si="44"/>
        <v>Bremen</v>
      </c>
      <c r="AW64" s="169">
        <f t="shared" si="45"/>
        <v>1</v>
      </c>
      <c r="AX64" s="169">
        <f t="shared" si="46"/>
        <v>0</v>
      </c>
      <c r="AY64" s="169">
        <f t="shared" si="47"/>
        <v>0</v>
      </c>
      <c r="AZ64" s="169">
        <f t="shared" si="48"/>
        <v>0</v>
      </c>
      <c r="BA64" s="97">
        <v>7</v>
      </c>
      <c r="BB64" s="168" t="str">
        <f t="shared" si="49"/>
        <v>bis 10 km</v>
      </c>
      <c r="BC64" s="97">
        <v>30</v>
      </c>
      <c r="BD64" s="97">
        <v>1</v>
      </c>
      <c r="BE64" s="107"/>
      <c r="BF64" s="97">
        <v>1</v>
      </c>
    </row>
    <row r="65" spans="1:58" ht="14.25" customHeight="1" x14ac:dyDescent="0.25">
      <c r="A65" s="96">
        <v>11</v>
      </c>
      <c r="B65" s="96" t="s">
        <v>335</v>
      </c>
      <c r="C65" s="97">
        <v>4</v>
      </c>
      <c r="D65" s="109">
        <v>0</v>
      </c>
      <c r="E65" s="137">
        <f t="shared" si="28"/>
        <v>0</v>
      </c>
      <c r="F65" s="109">
        <v>0</v>
      </c>
      <c r="G65" s="110">
        <v>0</v>
      </c>
      <c r="H65" s="137">
        <f t="shared" si="29"/>
        <v>0</v>
      </c>
      <c r="I65" s="110">
        <v>3</v>
      </c>
      <c r="J65" s="109">
        <v>0</v>
      </c>
      <c r="K65" s="137">
        <f t="shared" si="30"/>
        <v>0</v>
      </c>
      <c r="L65" s="110">
        <v>0</v>
      </c>
      <c r="M65" s="110">
        <v>0</v>
      </c>
      <c r="N65" s="137">
        <f t="shared" si="31"/>
        <v>0</v>
      </c>
      <c r="O65" s="110">
        <v>0</v>
      </c>
      <c r="P65" s="109">
        <v>0</v>
      </c>
      <c r="Q65" s="137">
        <f t="shared" si="32"/>
        <v>0</v>
      </c>
      <c r="R65" s="98">
        <v>0</v>
      </c>
      <c r="S65" s="98">
        <v>0</v>
      </c>
      <c r="T65" s="137">
        <f t="shared" si="33"/>
        <v>0</v>
      </c>
      <c r="U65" s="118">
        <v>1</v>
      </c>
      <c r="V65" s="97">
        <v>3</v>
      </c>
      <c r="W65" s="97">
        <v>1</v>
      </c>
      <c r="X65" s="97">
        <v>1</v>
      </c>
      <c r="Y65" s="98">
        <v>1</v>
      </c>
      <c r="Z65" s="98">
        <v>1</v>
      </c>
      <c r="AA65" s="98">
        <v>3</v>
      </c>
      <c r="AB65" s="98">
        <v>3</v>
      </c>
      <c r="AC65" s="98">
        <v>3</v>
      </c>
      <c r="AD65" s="118">
        <v>27</v>
      </c>
      <c r="AE65" s="168" t="str">
        <f t="shared" si="34"/>
        <v>22++</v>
      </c>
      <c r="AF65" s="169">
        <f t="shared" si="35"/>
        <v>0</v>
      </c>
      <c r="AG65" s="169">
        <f t="shared" si="36"/>
        <v>0</v>
      </c>
      <c r="AH65" s="169">
        <f t="shared" si="37"/>
        <v>1</v>
      </c>
      <c r="AI65" s="97"/>
      <c r="AJ65" s="170" t="str">
        <f t="shared" si="38"/>
        <v/>
      </c>
      <c r="AK65" s="97">
        <v>4</v>
      </c>
      <c r="AL65" s="97">
        <v>75</v>
      </c>
      <c r="AM65" s="97">
        <v>180</v>
      </c>
      <c r="AN65" s="97">
        <v>1</v>
      </c>
      <c r="AO65" s="168" t="str">
        <f t="shared" si="39"/>
        <v>Abitur</v>
      </c>
      <c r="AP65" s="169">
        <f t="shared" si="40"/>
        <v>1</v>
      </c>
      <c r="AQ65" s="169">
        <f t="shared" si="41"/>
        <v>0</v>
      </c>
      <c r="AR65" s="169">
        <f t="shared" si="42"/>
        <v>0</v>
      </c>
      <c r="AS65" s="97"/>
      <c r="AT65" s="171" t="str">
        <f t="shared" si="43"/>
        <v>-</v>
      </c>
      <c r="AU65" s="97">
        <v>20</v>
      </c>
      <c r="AV65" s="168" t="str">
        <f t="shared" si="44"/>
        <v>Ausland</v>
      </c>
      <c r="AW65" s="169">
        <f t="shared" si="45"/>
        <v>0</v>
      </c>
      <c r="AX65" s="169">
        <f t="shared" si="46"/>
        <v>0</v>
      </c>
      <c r="AY65" s="169">
        <f t="shared" si="47"/>
        <v>0</v>
      </c>
      <c r="AZ65" s="169">
        <f t="shared" si="48"/>
        <v>1</v>
      </c>
      <c r="BA65" s="97">
        <v>5</v>
      </c>
      <c r="BB65" s="168" t="str">
        <f t="shared" si="49"/>
        <v>bis 10 km</v>
      </c>
      <c r="BC65" s="97">
        <v>30</v>
      </c>
      <c r="BD65" s="97">
        <v>0</v>
      </c>
      <c r="BE65" s="107"/>
      <c r="BF65" s="97">
        <v>1</v>
      </c>
    </row>
    <row r="66" spans="1:58" ht="14.25" customHeight="1" x14ac:dyDescent="0.25">
      <c r="A66" s="96">
        <v>12</v>
      </c>
      <c r="B66" s="96" t="s">
        <v>335</v>
      </c>
      <c r="C66" s="97">
        <v>0</v>
      </c>
      <c r="D66" s="109">
        <v>0</v>
      </c>
      <c r="E66" s="137">
        <f t="shared" si="28"/>
        <v>0</v>
      </c>
      <c r="F66" s="109">
        <v>0</v>
      </c>
      <c r="G66" s="110">
        <v>0</v>
      </c>
      <c r="H66" s="137">
        <f t="shared" si="29"/>
        <v>0</v>
      </c>
      <c r="I66" s="110">
        <v>0</v>
      </c>
      <c r="J66" s="109">
        <v>0</v>
      </c>
      <c r="K66" s="137">
        <f t="shared" si="30"/>
        <v>0</v>
      </c>
      <c r="L66" s="110">
        <v>0</v>
      </c>
      <c r="M66" s="110">
        <v>0</v>
      </c>
      <c r="N66" s="137">
        <f t="shared" si="31"/>
        <v>0</v>
      </c>
      <c r="O66" s="110">
        <v>0</v>
      </c>
      <c r="P66" s="109">
        <v>0</v>
      </c>
      <c r="Q66" s="137">
        <f t="shared" si="32"/>
        <v>0</v>
      </c>
      <c r="R66" s="98">
        <v>0</v>
      </c>
      <c r="S66" s="98">
        <v>0</v>
      </c>
      <c r="T66" s="137">
        <f t="shared" si="33"/>
        <v>0</v>
      </c>
      <c r="U66" s="118">
        <v>3</v>
      </c>
      <c r="V66" s="97">
        <v>4</v>
      </c>
      <c r="W66" s="97">
        <v>1</v>
      </c>
      <c r="X66" s="97">
        <v>5</v>
      </c>
      <c r="Y66" s="98">
        <v>5</v>
      </c>
      <c r="Z66" s="98">
        <v>4</v>
      </c>
      <c r="AA66" s="98">
        <v>4</v>
      </c>
      <c r="AB66" s="98">
        <v>4</v>
      </c>
      <c r="AC66" s="98">
        <v>1</v>
      </c>
      <c r="AD66" s="118">
        <v>22</v>
      </c>
      <c r="AE66" s="168" t="str">
        <f t="shared" si="34"/>
        <v>22++</v>
      </c>
      <c r="AF66" s="169">
        <f t="shared" si="35"/>
        <v>0</v>
      </c>
      <c r="AG66" s="169">
        <f t="shared" si="36"/>
        <v>0</v>
      </c>
      <c r="AH66" s="169">
        <f t="shared" si="37"/>
        <v>1</v>
      </c>
      <c r="AI66" s="97">
        <v>0</v>
      </c>
      <c r="AJ66" s="170" t="str">
        <f t="shared" si="38"/>
        <v>männlich</v>
      </c>
      <c r="AK66" s="97">
        <v>0</v>
      </c>
      <c r="AL66" s="97">
        <v>49</v>
      </c>
      <c r="AM66" s="97">
        <v>176</v>
      </c>
      <c r="AN66" s="97">
        <v>1</v>
      </c>
      <c r="AO66" s="168" t="str">
        <f t="shared" si="39"/>
        <v>Abitur</v>
      </c>
      <c r="AP66" s="169">
        <f t="shared" si="40"/>
        <v>1</v>
      </c>
      <c r="AQ66" s="169">
        <f t="shared" si="41"/>
        <v>0</v>
      </c>
      <c r="AR66" s="169">
        <f t="shared" si="42"/>
        <v>0</v>
      </c>
      <c r="AS66" s="97">
        <v>0</v>
      </c>
      <c r="AT66" s="171" t="str">
        <f t="shared" si="43"/>
        <v>keine</v>
      </c>
      <c r="AU66" s="97">
        <v>1</v>
      </c>
      <c r="AV66" s="168" t="str">
        <f t="shared" si="44"/>
        <v>Bremen</v>
      </c>
      <c r="AW66" s="169">
        <f t="shared" si="45"/>
        <v>1</v>
      </c>
      <c r="AX66" s="169">
        <f t="shared" si="46"/>
        <v>0</v>
      </c>
      <c r="AY66" s="169">
        <f t="shared" si="47"/>
        <v>0</v>
      </c>
      <c r="AZ66" s="169">
        <f t="shared" si="48"/>
        <v>0</v>
      </c>
      <c r="BA66" s="97">
        <v>1</v>
      </c>
      <c r="BB66" s="168" t="str">
        <f t="shared" si="49"/>
        <v>bis 10 km</v>
      </c>
      <c r="BC66" s="97">
        <v>18</v>
      </c>
      <c r="BD66" s="97">
        <v>1</v>
      </c>
      <c r="BE66" s="107"/>
      <c r="BF66" s="97">
        <v>1</v>
      </c>
    </row>
    <row r="67" spans="1:58" ht="14.25" customHeight="1" x14ac:dyDescent="0.25">
      <c r="A67" s="96">
        <v>13</v>
      </c>
      <c r="B67" s="96" t="s">
        <v>335</v>
      </c>
      <c r="C67" s="97">
        <v>1</v>
      </c>
      <c r="D67" s="109">
        <v>3</v>
      </c>
      <c r="E67" s="137">
        <f t="shared" si="28"/>
        <v>3</v>
      </c>
      <c r="F67" s="109">
        <v>1</v>
      </c>
      <c r="G67" s="110">
        <v>5</v>
      </c>
      <c r="H67" s="137">
        <f t="shared" si="29"/>
        <v>5</v>
      </c>
      <c r="I67" s="110">
        <v>0</v>
      </c>
      <c r="J67" s="109">
        <v>0</v>
      </c>
      <c r="K67" s="137">
        <f t="shared" si="30"/>
        <v>0</v>
      </c>
      <c r="L67" s="110">
        <v>0</v>
      </c>
      <c r="M67" s="110">
        <v>0</v>
      </c>
      <c r="N67" s="137">
        <f t="shared" si="31"/>
        <v>0</v>
      </c>
      <c r="O67" s="110">
        <v>1</v>
      </c>
      <c r="P67" s="110">
        <v>5</v>
      </c>
      <c r="Q67" s="137">
        <f t="shared" si="32"/>
        <v>5</v>
      </c>
      <c r="R67" s="152"/>
      <c r="S67" s="98">
        <v>2</v>
      </c>
      <c r="T67" s="137">
        <f t="shared" si="33"/>
        <v>0</v>
      </c>
      <c r="U67" s="118">
        <v>5</v>
      </c>
      <c r="V67" s="97">
        <v>5</v>
      </c>
      <c r="W67" s="97">
        <v>1</v>
      </c>
      <c r="X67" s="97">
        <v>5</v>
      </c>
      <c r="Y67" s="98">
        <v>5</v>
      </c>
      <c r="Z67" s="98">
        <v>2</v>
      </c>
      <c r="AA67" s="98">
        <v>2</v>
      </c>
      <c r="AB67" s="98">
        <v>5</v>
      </c>
      <c r="AC67" s="98">
        <v>1</v>
      </c>
      <c r="AD67" s="118">
        <v>19</v>
      </c>
      <c r="AE67" s="168" t="str">
        <f t="shared" si="34"/>
        <v>unter 20</v>
      </c>
      <c r="AF67" s="169">
        <f t="shared" si="35"/>
        <v>1</v>
      </c>
      <c r="AG67" s="169">
        <f t="shared" si="36"/>
        <v>0</v>
      </c>
      <c r="AH67" s="169">
        <f t="shared" si="37"/>
        <v>0</v>
      </c>
      <c r="AI67" s="97">
        <v>1</v>
      </c>
      <c r="AJ67" s="170" t="str">
        <f t="shared" si="38"/>
        <v>weiblich</v>
      </c>
      <c r="AK67" s="97">
        <v>0</v>
      </c>
      <c r="AL67" s="97"/>
      <c r="AM67" s="97"/>
      <c r="AN67" s="97">
        <v>1</v>
      </c>
      <c r="AO67" s="168" t="str">
        <f t="shared" si="39"/>
        <v>Abitur</v>
      </c>
      <c r="AP67" s="169">
        <f t="shared" si="40"/>
        <v>1</v>
      </c>
      <c r="AQ67" s="169">
        <f t="shared" si="41"/>
        <v>0</v>
      </c>
      <c r="AR67" s="169">
        <f t="shared" si="42"/>
        <v>0</v>
      </c>
      <c r="AS67" s="97">
        <v>0</v>
      </c>
      <c r="AT67" s="171" t="str">
        <f t="shared" si="43"/>
        <v>keine</v>
      </c>
      <c r="AU67" s="97">
        <v>1</v>
      </c>
      <c r="AV67" s="168" t="str">
        <f t="shared" si="44"/>
        <v>Bremen</v>
      </c>
      <c r="AW67" s="169">
        <f t="shared" si="45"/>
        <v>1</v>
      </c>
      <c r="AX67" s="169">
        <f t="shared" si="46"/>
        <v>0</v>
      </c>
      <c r="AY67" s="169">
        <f t="shared" si="47"/>
        <v>0</v>
      </c>
      <c r="AZ67" s="169">
        <f t="shared" si="48"/>
        <v>0</v>
      </c>
      <c r="BA67" s="97">
        <v>15</v>
      </c>
      <c r="BB67" s="168" t="str">
        <f t="shared" si="49"/>
        <v>bis 20 km</v>
      </c>
      <c r="BC67" s="97">
        <v>30</v>
      </c>
      <c r="BD67" s="97">
        <v>0</v>
      </c>
      <c r="BE67" s="107"/>
      <c r="BF67" s="97">
        <v>0</v>
      </c>
    </row>
    <row r="68" spans="1:58" ht="14.25" customHeight="1" x14ac:dyDescent="0.25">
      <c r="A68" s="96">
        <v>14</v>
      </c>
      <c r="B68" s="96" t="s">
        <v>335</v>
      </c>
      <c r="C68" s="97">
        <v>1</v>
      </c>
      <c r="D68" s="109">
        <v>5</v>
      </c>
      <c r="E68" s="137">
        <f t="shared" si="28"/>
        <v>5</v>
      </c>
      <c r="F68" s="109">
        <v>1</v>
      </c>
      <c r="G68" s="110">
        <v>2</v>
      </c>
      <c r="H68" s="137">
        <f t="shared" si="29"/>
        <v>2</v>
      </c>
      <c r="I68" s="110">
        <v>0</v>
      </c>
      <c r="J68" s="109">
        <v>0</v>
      </c>
      <c r="K68" s="137">
        <f t="shared" si="30"/>
        <v>0</v>
      </c>
      <c r="L68" s="110">
        <v>0</v>
      </c>
      <c r="M68" s="110">
        <v>0</v>
      </c>
      <c r="N68" s="137">
        <f t="shared" si="31"/>
        <v>0</v>
      </c>
      <c r="O68" s="110">
        <v>2</v>
      </c>
      <c r="P68" s="110">
        <v>3</v>
      </c>
      <c r="Q68" s="137">
        <f t="shared" si="32"/>
        <v>6</v>
      </c>
      <c r="R68" s="98">
        <v>0</v>
      </c>
      <c r="S68" s="98">
        <v>0</v>
      </c>
      <c r="T68" s="137">
        <f t="shared" si="33"/>
        <v>0</v>
      </c>
      <c r="U68" s="118">
        <v>2</v>
      </c>
      <c r="V68" s="97">
        <v>4</v>
      </c>
      <c r="W68" s="97">
        <v>1</v>
      </c>
      <c r="X68" s="97">
        <v>5</v>
      </c>
      <c r="Y68" s="98">
        <v>2</v>
      </c>
      <c r="Z68" s="98">
        <v>2</v>
      </c>
      <c r="AA68" s="98">
        <v>3</v>
      </c>
      <c r="AB68" s="98">
        <v>3</v>
      </c>
      <c r="AC68" s="98">
        <v>1</v>
      </c>
      <c r="AD68" s="118">
        <v>26</v>
      </c>
      <c r="AE68" s="168" t="str">
        <f t="shared" si="34"/>
        <v>22++</v>
      </c>
      <c r="AF68" s="169">
        <f t="shared" si="35"/>
        <v>0</v>
      </c>
      <c r="AG68" s="169">
        <f t="shared" si="36"/>
        <v>0</v>
      </c>
      <c r="AH68" s="169">
        <f t="shared" si="37"/>
        <v>1</v>
      </c>
      <c r="AI68" s="97">
        <v>1</v>
      </c>
      <c r="AJ68" s="170" t="str">
        <f t="shared" si="38"/>
        <v>weiblich</v>
      </c>
      <c r="AK68" s="97">
        <v>1</v>
      </c>
      <c r="AL68" s="97">
        <v>66</v>
      </c>
      <c r="AM68" s="97">
        <v>169</v>
      </c>
      <c r="AN68" s="97">
        <v>1</v>
      </c>
      <c r="AO68" s="168" t="str">
        <f t="shared" si="39"/>
        <v>Abitur</v>
      </c>
      <c r="AP68" s="169">
        <f t="shared" si="40"/>
        <v>1</v>
      </c>
      <c r="AQ68" s="169">
        <f t="shared" si="41"/>
        <v>0</v>
      </c>
      <c r="AR68" s="169">
        <f t="shared" si="42"/>
        <v>0</v>
      </c>
      <c r="AS68" s="97">
        <v>0</v>
      </c>
      <c r="AT68" s="171" t="str">
        <f t="shared" si="43"/>
        <v>keine</v>
      </c>
      <c r="AU68" s="97">
        <v>20</v>
      </c>
      <c r="AV68" s="168" t="str">
        <f t="shared" si="44"/>
        <v>Ausland</v>
      </c>
      <c r="AW68" s="169">
        <f t="shared" si="45"/>
        <v>0</v>
      </c>
      <c r="AX68" s="169">
        <f t="shared" si="46"/>
        <v>0</v>
      </c>
      <c r="AY68" s="169">
        <f t="shared" si="47"/>
        <v>0</v>
      </c>
      <c r="AZ68" s="169">
        <f t="shared" si="48"/>
        <v>1</v>
      </c>
      <c r="BA68" s="97">
        <v>4</v>
      </c>
      <c r="BB68" s="168" t="str">
        <f t="shared" si="49"/>
        <v>bis 10 km</v>
      </c>
      <c r="BC68" s="97">
        <v>30</v>
      </c>
      <c r="BD68" s="97">
        <v>1</v>
      </c>
      <c r="BE68" s="107"/>
      <c r="BF68" s="97">
        <v>1</v>
      </c>
    </row>
    <row r="69" spans="1:58" ht="14.25" customHeight="1" x14ac:dyDescent="0.25">
      <c r="A69" s="96">
        <v>15</v>
      </c>
      <c r="B69" s="96" t="s">
        <v>335</v>
      </c>
      <c r="C69" s="97">
        <v>1</v>
      </c>
      <c r="D69" s="109">
        <v>3</v>
      </c>
      <c r="E69" s="137">
        <f t="shared" si="28"/>
        <v>3</v>
      </c>
      <c r="F69" s="109">
        <v>0</v>
      </c>
      <c r="G69" s="110">
        <v>0</v>
      </c>
      <c r="H69" s="137">
        <f t="shared" si="29"/>
        <v>0</v>
      </c>
      <c r="I69" s="110">
        <v>0</v>
      </c>
      <c r="J69" s="109">
        <v>0</v>
      </c>
      <c r="K69" s="137">
        <f t="shared" si="30"/>
        <v>0</v>
      </c>
      <c r="L69" s="110">
        <v>0</v>
      </c>
      <c r="M69" s="110">
        <v>0</v>
      </c>
      <c r="N69" s="137">
        <f t="shared" si="31"/>
        <v>0</v>
      </c>
      <c r="O69" s="110">
        <v>1</v>
      </c>
      <c r="P69" s="110">
        <v>1</v>
      </c>
      <c r="Q69" s="137">
        <f t="shared" si="32"/>
        <v>1</v>
      </c>
      <c r="R69" s="98">
        <v>0</v>
      </c>
      <c r="S69" s="98">
        <v>0</v>
      </c>
      <c r="T69" s="137">
        <f t="shared" si="33"/>
        <v>0</v>
      </c>
      <c r="U69" s="118">
        <v>1</v>
      </c>
      <c r="V69" s="97">
        <v>3</v>
      </c>
      <c r="W69" s="97">
        <v>3</v>
      </c>
      <c r="X69" s="97">
        <v>4</v>
      </c>
      <c r="Y69" s="98">
        <v>3</v>
      </c>
      <c r="Z69" s="98">
        <v>3</v>
      </c>
      <c r="AA69" s="98">
        <v>3</v>
      </c>
      <c r="AB69" s="98">
        <v>3</v>
      </c>
      <c r="AC69" s="98">
        <v>4</v>
      </c>
      <c r="AD69" s="118">
        <v>22</v>
      </c>
      <c r="AE69" s="168" t="str">
        <f t="shared" si="34"/>
        <v>22++</v>
      </c>
      <c r="AF69" s="169">
        <f t="shared" si="35"/>
        <v>0</v>
      </c>
      <c r="AG69" s="169">
        <f t="shared" si="36"/>
        <v>0</v>
      </c>
      <c r="AH69" s="169">
        <f t="shared" si="37"/>
        <v>1</v>
      </c>
      <c r="AI69" s="97">
        <v>0</v>
      </c>
      <c r="AJ69" s="170" t="str">
        <f t="shared" si="38"/>
        <v>männlich</v>
      </c>
      <c r="AK69" s="97">
        <v>0</v>
      </c>
      <c r="AL69" s="97">
        <v>80</v>
      </c>
      <c r="AM69" s="97">
        <v>191</v>
      </c>
      <c r="AN69" s="97">
        <v>2</v>
      </c>
      <c r="AO69" s="168" t="str">
        <f t="shared" si="39"/>
        <v>Fachabi</v>
      </c>
      <c r="AP69" s="169">
        <f t="shared" si="40"/>
        <v>0</v>
      </c>
      <c r="AQ69" s="169">
        <f t="shared" si="41"/>
        <v>1</v>
      </c>
      <c r="AR69" s="169">
        <f t="shared" si="42"/>
        <v>0</v>
      </c>
      <c r="AS69" s="97">
        <v>0</v>
      </c>
      <c r="AT69" s="171" t="str">
        <f t="shared" si="43"/>
        <v>keine</v>
      </c>
      <c r="AU69" s="97">
        <v>1</v>
      </c>
      <c r="AV69" s="168" t="str">
        <f t="shared" si="44"/>
        <v>Bremen</v>
      </c>
      <c r="AW69" s="169">
        <f t="shared" si="45"/>
        <v>1</v>
      </c>
      <c r="AX69" s="169">
        <f t="shared" si="46"/>
        <v>0</v>
      </c>
      <c r="AY69" s="169">
        <f t="shared" si="47"/>
        <v>0</v>
      </c>
      <c r="AZ69" s="169">
        <f t="shared" si="48"/>
        <v>0</v>
      </c>
      <c r="BA69" s="97">
        <v>5</v>
      </c>
      <c r="BB69" s="168" t="str">
        <f t="shared" si="49"/>
        <v>bis 10 km</v>
      </c>
      <c r="BC69" s="97">
        <v>20</v>
      </c>
      <c r="BD69" s="97">
        <v>1</v>
      </c>
      <c r="BE69" s="107"/>
      <c r="BF69" s="97">
        <v>0</v>
      </c>
    </row>
    <row r="70" spans="1:58" ht="14.25" customHeight="1" x14ac:dyDescent="0.25">
      <c r="A70" s="96">
        <v>16</v>
      </c>
      <c r="B70" s="96" t="s">
        <v>335</v>
      </c>
      <c r="C70" s="97">
        <v>0</v>
      </c>
      <c r="D70" s="109">
        <v>0</v>
      </c>
      <c r="E70" s="137">
        <f t="shared" si="28"/>
        <v>0</v>
      </c>
      <c r="F70" s="109">
        <v>0</v>
      </c>
      <c r="G70" s="110">
        <v>0</v>
      </c>
      <c r="H70" s="137">
        <f t="shared" si="29"/>
        <v>0</v>
      </c>
      <c r="I70" s="110">
        <v>0</v>
      </c>
      <c r="J70" s="109">
        <v>0</v>
      </c>
      <c r="K70" s="137">
        <f t="shared" si="30"/>
        <v>0</v>
      </c>
      <c r="L70" s="110">
        <v>1</v>
      </c>
      <c r="M70" s="110">
        <v>1</v>
      </c>
      <c r="N70" s="137">
        <f t="shared" si="31"/>
        <v>1</v>
      </c>
      <c r="O70" s="110">
        <v>1</v>
      </c>
      <c r="P70" s="110">
        <v>1</v>
      </c>
      <c r="Q70" s="137">
        <f t="shared" si="32"/>
        <v>1</v>
      </c>
      <c r="R70" s="98">
        <v>0</v>
      </c>
      <c r="S70" s="98">
        <v>0</v>
      </c>
      <c r="T70" s="137">
        <f t="shared" si="33"/>
        <v>0</v>
      </c>
      <c r="U70" s="118">
        <v>1</v>
      </c>
      <c r="V70" s="97">
        <v>3</v>
      </c>
      <c r="W70" s="97">
        <v>5</v>
      </c>
      <c r="X70" s="97">
        <v>4</v>
      </c>
      <c r="Y70" s="98">
        <v>1</v>
      </c>
      <c r="Z70" s="98">
        <v>1</v>
      </c>
      <c r="AA70" s="98">
        <v>1</v>
      </c>
      <c r="AB70" s="98">
        <v>1</v>
      </c>
      <c r="AC70" s="98">
        <v>3</v>
      </c>
      <c r="AD70" s="118">
        <v>21</v>
      </c>
      <c r="AE70" s="168" t="str">
        <f t="shared" si="34"/>
        <v>20-21</v>
      </c>
      <c r="AF70" s="169">
        <f t="shared" si="35"/>
        <v>0</v>
      </c>
      <c r="AG70" s="169">
        <f t="shared" si="36"/>
        <v>1</v>
      </c>
      <c r="AH70" s="169">
        <f t="shared" si="37"/>
        <v>0</v>
      </c>
      <c r="AI70" s="97">
        <v>0</v>
      </c>
      <c r="AJ70" s="170" t="str">
        <f t="shared" si="38"/>
        <v>männlich</v>
      </c>
      <c r="AK70" s="97">
        <v>3</v>
      </c>
      <c r="AL70" s="97">
        <v>85</v>
      </c>
      <c r="AM70" s="97">
        <v>195</v>
      </c>
      <c r="AN70" s="97">
        <v>1</v>
      </c>
      <c r="AO70" s="168" t="str">
        <f t="shared" si="39"/>
        <v>Abitur</v>
      </c>
      <c r="AP70" s="169">
        <f t="shared" si="40"/>
        <v>1</v>
      </c>
      <c r="AQ70" s="169">
        <f t="shared" si="41"/>
        <v>0</v>
      </c>
      <c r="AR70" s="169">
        <f t="shared" si="42"/>
        <v>0</v>
      </c>
      <c r="AS70" s="97">
        <v>1</v>
      </c>
      <c r="AT70" s="171" t="str">
        <f t="shared" si="43"/>
        <v>Ber.Ausb</v>
      </c>
      <c r="AU70" s="97">
        <v>9</v>
      </c>
      <c r="AV70" s="168" t="str">
        <f t="shared" si="44"/>
        <v>NdSachs.</v>
      </c>
      <c r="AW70" s="169">
        <f t="shared" si="45"/>
        <v>0</v>
      </c>
      <c r="AX70" s="169">
        <f t="shared" si="46"/>
        <v>1</v>
      </c>
      <c r="AY70" s="169">
        <f t="shared" si="47"/>
        <v>0</v>
      </c>
      <c r="AZ70" s="169">
        <f t="shared" si="48"/>
        <v>0</v>
      </c>
      <c r="BA70" s="97">
        <v>90</v>
      </c>
      <c r="BB70" s="168" t="str">
        <f t="shared" si="49"/>
        <v>über 30</v>
      </c>
      <c r="BC70" s="97">
        <v>60</v>
      </c>
      <c r="BD70" s="97">
        <v>0</v>
      </c>
      <c r="BE70" s="107"/>
      <c r="BF70" s="97">
        <v>0</v>
      </c>
    </row>
    <row r="71" spans="1:58" ht="14.25" customHeight="1" x14ac:dyDescent="0.25">
      <c r="A71" s="96">
        <v>17</v>
      </c>
      <c r="B71" s="96" t="s">
        <v>335</v>
      </c>
      <c r="C71" s="97">
        <v>0</v>
      </c>
      <c r="D71" s="109">
        <v>0</v>
      </c>
      <c r="E71" s="137">
        <f t="shared" si="28"/>
        <v>0</v>
      </c>
      <c r="F71" s="109">
        <v>0</v>
      </c>
      <c r="G71" s="110">
        <v>0</v>
      </c>
      <c r="H71" s="137">
        <f t="shared" si="29"/>
        <v>0</v>
      </c>
      <c r="I71" s="110">
        <v>0</v>
      </c>
      <c r="J71" s="109">
        <v>0</v>
      </c>
      <c r="K71" s="137">
        <f t="shared" si="30"/>
        <v>0</v>
      </c>
      <c r="L71" s="110">
        <v>0</v>
      </c>
      <c r="M71" s="110">
        <v>0</v>
      </c>
      <c r="N71" s="137">
        <f t="shared" si="31"/>
        <v>0</v>
      </c>
      <c r="O71" s="110">
        <v>1</v>
      </c>
      <c r="P71" s="110">
        <v>2</v>
      </c>
      <c r="Q71" s="137">
        <f t="shared" si="32"/>
        <v>2</v>
      </c>
      <c r="R71" s="98">
        <v>0</v>
      </c>
      <c r="S71" s="98">
        <v>0</v>
      </c>
      <c r="T71" s="137">
        <f t="shared" si="33"/>
        <v>0</v>
      </c>
      <c r="U71" s="118">
        <v>3</v>
      </c>
      <c r="V71" s="97">
        <v>4</v>
      </c>
      <c r="W71" s="97">
        <v>3</v>
      </c>
      <c r="X71" s="97">
        <v>5</v>
      </c>
      <c r="Y71" s="98">
        <v>3</v>
      </c>
      <c r="Z71" s="98">
        <v>3</v>
      </c>
      <c r="AA71" s="98">
        <v>3</v>
      </c>
      <c r="AB71" s="98">
        <v>4</v>
      </c>
      <c r="AC71" s="98">
        <v>2</v>
      </c>
      <c r="AD71" s="118">
        <v>21</v>
      </c>
      <c r="AE71" s="168" t="str">
        <f t="shared" si="34"/>
        <v>20-21</v>
      </c>
      <c r="AF71" s="169">
        <f t="shared" si="35"/>
        <v>0</v>
      </c>
      <c r="AG71" s="169">
        <f t="shared" si="36"/>
        <v>1</v>
      </c>
      <c r="AH71" s="169">
        <f t="shared" si="37"/>
        <v>0</v>
      </c>
      <c r="AI71" s="97">
        <v>1</v>
      </c>
      <c r="AJ71" s="170" t="str">
        <f t="shared" si="38"/>
        <v>weiblich</v>
      </c>
      <c r="AK71" s="97">
        <v>0</v>
      </c>
      <c r="AL71" s="97"/>
      <c r="AM71" s="97">
        <v>170</v>
      </c>
      <c r="AN71" s="97">
        <v>1</v>
      </c>
      <c r="AO71" s="168" t="str">
        <f t="shared" si="39"/>
        <v>Abitur</v>
      </c>
      <c r="AP71" s="169">
        <f t="shared" si="40"/>
        <v>1</v>
      </c>
      <c r="AQ71" s="169">
        <f t="shared" si="41"/>
        <v>0</v>
      </c>
      <c r="AR71" s="169">
        <f t="shared" si="42"/>
        <v>0</v>
      </c>
      <c r="AS71" s="97">
        <v>0</v>
      </c>
      <c r="AT71" s="171" t="str">
        <f t="shared" si="43"/>
        <v>keine</v>
      </c>
      <c r="AU71" s="97">
        <v>1</v>
      </c>
      <c r="AV71" s="168" t="str">
        <f t="shared" si="44"/>
        <v>Bremen</v>
      </c>
      <c r="AW71" s="169">
        <f t="shared" si="45"/>
        <v>1</v>
      </c>
      <c r="AX71" s="169">
        <f t="shared" si="46"/>
        <v>0</v>
      </c>
      <c r="AY71" s="169">
        <f t="shared" si="47"/>
        <v>0</v>
      </c>
      <c r="AZ71" s="169">
        <f t="shared" si="48"/>
        <v>0</v>
      </c>
      <c r="BA71" s="97">
        <v>28</v>
      </c>
      <c r="BB71" s="168" t="str">
        <f t="shared" si="49"/>
        <v>bis 30 km</v>
      </c>
      <c r="BC71" s="97">
        <v>20</v>
      </c>
      <c r="BD71" s="97">
        <v>1</v>
      </c>
      <c r="BE71" s="107"/>
      <c r="BF71" s="97">
        <v>1</v>
      </c>
    </row>
    <row r="72" spans="1:58" ht="14.25" customHeight="1" x14ac:dyDescent="0.25">
      <c r="A72" s="96">
        <v>18</v>
      </c>
      <c r="B72" s="96" t="s">
        <v>335</v>
      </c>
      <c r="C72" s="97">
        <v>1</v>
      </c>
      <c r="D72" s="109">
        <v>5</v>
      </c>
      <c r="E72" s="137">
        <f t="shared" si="28"/>
        <v>5</v>
      </c>
      <c r="F72" s="109">
        <v>0</v>
      </c>
      <c r="G72" s="110">
        <v>0</v>
      </c>
      <c r="H72" s="137">
        <f t="shared" si="29"/>
        <v>0</v>
      </c>
      <c r="I72" s="109">
        <v>2</v>
      </c>
      <c r="J72" s="110">
        <v>5</v>
      </c>
      <c r="K72" s="137">
        <f t="shared" si="30"/>
        <v>10</v>
      </c>
      <c r="L72" s="109">
        <v>2</v>
      </c>
      <c r="M72" s="110">
        <v>5</v>
      </c>
      <c r="N72" s="137">
        <f t="shared" si="31"/>
        <v>10</v>
      </c>
      <c r="O72" s="109">
        <v>2</v>
      </c>
      <c r="P72" s="110">
        <v>5</v>
      </c>
      <c r="Q72" s="137">
        <f t="shared" si="32"/>
        <v>10</v>
      </c>
      <c r="R72" s="152">
        <v>0</v>
      </c>
      <c r="S72" s="98">
        <v>1</v>
      </c>
      <c r="T72" s="137">
        <f t="shared" si="33"/>
        <v>0</v>
      </c>
      <c r="U72" s="118">
        <v>1</v>
      </c>
      <c r="V72" s="97">
        <v>5</v>
      </c>
      <c r="W72" s="97">
        <v>3</v>
      </c>
      <c r="X72" s="97">
        <v>5</v>
      </c>
      <c r="Y72" s="98">
        <v>5</v>
      </c>
      <c r="Z72" s="98">
        <v>1</v>
      </c>
      <c r="AA72" s="98">
        <v>3</v>
      </c>
      <c r="AB72" s="98">
        <v>4</v>
      </c>
      <c r="AC72" s="98">
        <v>1</v>
      </c>
      <c r="AD72" s="118">
        <v>26</v>
      </c>
      <c r="AE72" s="168" t="str">
        <f t="shared" si="34"/>
        <v>22++</v>
      </c>
      <c r="AF72" s="169">
        <f t="shared" si="35"/>
        <v>0</v>
      </c>
      <c r="AG72" s="169">
        <f t="shared" si="36"/>
        <v>0</v>
      </c>
      <c r="AH72" s="169">
        <f t="shared" si="37"/>
        <v>1</v>
      </c>
      <c r="AI72" s="97">
        <v>0</v>
      </c>
      <c r="AJ72" s="170" t="str">
        <f t="shared" si="38"/>
        <v>männlich</v>
      </c>
      <c r="AK72" s="97">
        <v>1</v>
      </c>
      <c r="AL72" s="97"/>
      <c r="AM72" s="97">
        <v>178</v>
      </c>
      <c r="AN72" s="97">
        <v>1</v>
      </c>
      <c r="AO72" s="168" t="str">
        <f t="shared" si="39"/>
        <v>Abitur</v>
      </c>
      <c r="AP72" s="169">
        <f t="shared" si="40"/>
        <v>1</v>
      </c>
      <c r="AQ72" s="169">
        <f t="shared" si="41"/>
        <v>0</v>
      </c>
      <c r="AR72" s="169">
        <f t="shared" si="42"/>
        <v>0</v>
      </c>
      <c r="AS72" s="97">
        <v>0</v>
      </c>
      <c r="AT72" s="171" t="str">
        <f t="shared" si="43"/>
        <v>keine</v>
      </c>
      <c r="AU72" s="97">
        <v>1</v>
      </c>
      <c r="AV72" s="168" t="str">
        <f t="shared" si="44"/>
        <v>Bremen</v>
      </c>
      <c r="AW72" s="169">
        <f t="shared" si="45"/>
        <v>1</v>
      </c>
      <c r="AX72" s="169">
        <f t="shared" si="46"/>
        <v>0</v>
      </c>
      <c r="AY72" s="169">
        <f t="shared" si="47"/>
        <v>0</v>
      </c>
      <c r="AZ72" s="169">
        <f t="shared" si="48"/>
        <v>0</v>
      </c>
      <c r="BA72" s="97">
        <v>5</v>
      </c>
      <c r="BB72" s="168" t="str">
        <f t="shared" si="49"/>
        <v>bis 10 km</v>
      </c>
      <c r="BC72" s="97">
        <v>20</v>
      </c>
      <c r="BD72" s="97">
        <v>1</v>
      </c>
      <c r="BE72" s="107"/>
      <c r="BF72" s="97">
        <v>0</v>
      </c>
    </row>
    <row r="73" spans="1:58" ht="14.25" customHeight="1" x14ac:dyDescent="0.25">
      <c r="A73" s="96">
        <v>19</v>
      </c>
      <c r="B73" s="96" t="s">
        <v>335</v>
      </c>
      <c r="C73" s="97">
        <v>0</v>
      </c>
      <c r="D73" s="109">
        <v>0</v>
      </c>
      <c r="E73" s="137">
        <f t="shared" si="28"/>
        <v>0</v>
      </c>
      <c r="F73" s="109">
        <v>0</v>
      </c>
      <c r="G73" s="110">
        <v>0</v>
      </c>
      <c r="H73" s="137">
        <f t="shared" si="29"/>
        <v>0</v>
      </c>
      <c r="I73" s="110">
        <v>0</v>
      </c>
      <c r="J73" s="110">
        <v>0</v>
      </c>
      <c r="K73" s="137">
        <f t="shared" si="30"/>
        <v>0</v>
      </c>
      <c r="L73" s="110">
        <v>0</v>
      </c>
      <c r="M73" s="110">
        <v>0</v>
      </c>
      <c r="N73" s="137">
        <f t="shared" si="31"/>
        <v>0</v>
      </c>
      <c r="O73" s="110">
        <v>3</v>
      </c>
      <c r="P73" s="109">
        <v>3</v>
      </c>
      <c r="Q73" s="137">
        <f t="shared" si="32"/>
        <v>9</v>
      </c>
      <c r="R73" s="98">
        <v>1</v>
      </c>
      <c r="S73" s="98">
        <v>2</v>
      </c>
      <c r="T73" s="137">
        <f t="shared" si="33"/>
        <v>2</v>
      </c>
      <c r="U73" s="118">
        <v>2</v>
      </c>
      <c r="V73" s="97">
        <v>5</v>
      </c>
      <c r="W73" s="97">
        <v>2</v>
      </c>
      <c r="X73" s="97">
        <v>3</v>
      </c>
      <c r="Y73" s="98">
        <v>4</v>
      </c>
      <c r="Z73" s="98">
        <v>5</v>
      </c>
      <c r="AA73" s="98">
        <v>2</v>
      </c>
      <c r="AB73" s="98">
        <v>1</v>
      </c>
      <c r="AC73" s="98">
        <v>2</v>
      </c>
      <c r="AD73" s="118"/>
      <c r="AE73" s="168" t="str">
        <f t="shared" si="34"/>
        <v>-</v>
      </c>
      <c r="AF73" s="169" t="str">
        <f t="shared" si="35"/>
        <v>-</v>
      </c>
      <c r="AG73" s="169" t="str">
        <f t="shared" si="36"/>
        <v>-</v>
      </c>
      <c r="AH73" s="169" t="str">
        <f t="shared" si="37"/>
        <v>-</v>
      </c>
      <c r="AI73" s="97"/>
      <c r="AJ73" s="170" t="str">
        <f t="shared" si="38"/>
        <v/>
      </c>
      <c r="AK73" s="97"/>
      <c r="AL73" s="97">
        <v>95</v>
      </c>
      <c r="AM73" s="97">
        <v>174</v>
      </c>
      <c r="AN73" s="97">
        <v>1</v>
      </c>
      <c r="AO73" s="168" t="str">
        <f t="shared" si="39"/>
        <v>Abitur</v>
      </c>
      <c r="AP73" s="169">
        <f t="shared" si="40"/>
        <v>1</v>
      </c>
      <c r="AQ73" s="169">
        <f t="shared" si="41"/>
        <v>0</v>
      </c>
      <c r="AR73" s="169">
        <f t="shared" si="42"/>
        <v>0</v>
      </c>
      <c r="AS73" s="97">
        <v>0</v>
      </c>
      <c r="AT73" s="171" t="str">
        <f t="shared" si="43"/>
        <v>keine</v>
      </c>
      <c r="AU73" s="97">
        <v>20</v>
      </c>
      <c r="AV73" s="168" t="str">
        <f t="shared" si="44"/>
        <v>Ausland</v>
      </c>
      <c r="AW73" s="169">
        <f t="shared" si="45"/>
        <v>0</v>
      </c>
      <c r="AX73" s="169">
        <f t="shared" si="46"/>
        <v>0</v>
      </c>
      <c r="AY73" s="169">
        <f t="shared" si="47"/>
        <v>0</v>
      </c>
      <c r="AZ73" s="169">
        <f t="shared" si="48"/>
        <v>1</v>
      </c>
      <c r="BA73" s="97">
        <v>2</v>
      </c>
      <c r="BB73" s="168" t="str">
        <f t="shared" si="49"/>
        <v>bis 10 km</v>
      </c>
      <c r="BC73" s="97"/>
      <c r="BD73" s="97">
        <v>1</v>
      </c>
      <c r="BE73" s="107"/>
      <c r="BF73" s="97">
        <v>0</v>
      </c>
    </row>
    <row r="74" spans="1:58" ht="14.25" customHeight="1" x14ac:dyDescent="0.25">
      <c r="A74" s="96">
        <v>20</v>
      </c>
      <c r="B74" s="96" t="s">
        <v>335</v>
      </c>
      <c r="C74" s="97">
        <v>1</v>
      </c>
      <c r="D74" s="109">
        <v>4</v>
      </c>
      <c r="E74" s="137">
        <f t="shared" si="28"/>
        <v>4</v>
      </c>
      <c r="F74" s="109">
        <v>1</v>
      </c>
      <c r="G74" s="110">
        <v>3</v>
      </c>
      <c r="H74" s="137">
        <f t="shared" si="29"/>
        <v>3</v>
      </c>
      <c r="I74" s="110">
        <v>2</v>
      </c>
      <c r="J74" s="110">
        <v>2</v>
      </c>
      <c r="K74" s="137">
        <f t="shared" si="30"/>
        <v>4</v>
      </c>
      <c r="L74" s="110">
        <v>0</v>
      </c>
      <c r="M74" s="110">
        <v>0</v>
      </c>
      <c r="N74" s="137">
        <f t="shared" si="31"/>
        <v>0</v>
      </c>
      <c r="O74" s="110">
        <v>1</v>
      </c>
      <c r="P74" s="109">
        <v>1</v>
      </c>
      <c r="Q74" s="137">
        <f t="shared" si="32"/>
        <v>1</v>
      </c>
      <c r="R74" s="98">
        <v>0</v>
      </c>
      <c r="S74" s="98">
        <v>0</v>
      </c>
      <c r="T74" s="137">
        <f t="shared" si="33"/>
        <v>0</v>
      </c>
      <c r="U74" s="118">
        <v>1</v>
      </c>
      <c r="V74" s="97">
        <v>5</v>
      </c>
      <c r="W74" s="97">
        <v>1</v>
      </c>
      <c r="X74" s="97">
        <v>5</v>
      </c>
      <c r="Y74" s="98">
        <v>1</v>
      </c>
      <c r="Z74" s="98">
        <v>1</v>
      </c>
      <c r="AA74" s="98">
        <v>1</v>
      </c>
      <c r="AB74" s="98">
        <v>1</v>
      </c>
      <c r="AC74" s="98">
        <v>1</v>
      </c>
      <c r="AD74" s="118">
        <v>24</v>
      </c>
      <c r="AE74" s="168" t="str">
        <f t="shared" si="34"/>
        <v>22++</v>
      </c>
      <c r="AF74" s="169">
        <f t="shared" si="35"/>
        <v>0</v>
      </c>
      <c r="AG74" s="169">
        <f t="shared" si="36"/>
        <v>0</v>
      </c>
      <c r="AH74" s="169">
        <f t="shared" si="37"/>
        <v>1</v>
      </c>
      <c r="AI74" s="97">
        <v>0</v>
      </c>
      <c r="AJ74" s="170" t="str">
        <f t="shared" si="38"/>
        <v>männlich</v>
      </c>
      <c r="AK74" s="97">
        <v>0</v>
      </c>
      <c r="AL74" s="97">
        <v>74</v>
      </c>
      <c r="AM74" s="97">
        <v>170</v>
      </c>
      <c r="AN74" s="97">
        <v>1</v>
      </c>
      <c r="AO74" s="168" t="str">
        <f t="shared" si="39"/>
        <v>Abitur</v>
      </c>
      <c r="AP74" s="169">
        <f t="shared" si="40"/>
        <v>1</v>
      </c>
      <c r="AQ74" s="169">
        <f t="shared" si="41"/>
        <v>0</v>
      </c>
      <c r="AR74" s="169">
        <f t="shared" si="42"/>
        <v>0</v>
      </c>
      <c r="AS74" s="97">
        <v>0</v>
      </c>
      <c r="AT74" s="171" t="str">
        <f t="shared" si="43"/>
        <v>keine</v>
      </c>
      <c r="AU74" s="97">
        <v>1</v>
      </c>
      <c r="AV74" s="168" t="str">
        <f t="shared" si="44"/>
        <v>Bremen</v>
      </c>
      <c r="AW74" s="169">
        <f t="shared" si="45"/>
        <v>1</v>
      </c>
      <c r="AX74" s="169">
        <f t="shared" si="46"/>
        <v>0</v>
      </c>
      <c r="AY74" s="169">
        <f t="shared" si="47"/>
        <v>0</v>
      </c>
      <c r="AZ74" s="169">
        <f t="shared" si="48"/>
        <v>0</v>
      </c>
      <c r="BA74" s="97">
        <v>3</v>
      </c>
      <c r="BB74" s="168" t="str">
        <f t="shared" si="49"/>
        <v>bis 10 km</v>
      </c>
      <c r="BC74" s="97">
        <v>15</v>
      </c>
      <c r="BD74" s="97">
        <v>1</v>
      </c>
      <c r="BE74" s="107"/>
      <c r="BF74" s="97">
        <v>0</v>
      </c>
    </row>
    <row r="75" spans="1:58" ht="14.25" customHeight="1" x14ac:dyDescent="0.25">
      <c r="A75" s="96">
        <v>21</v>
      </c>
      <c r="B75" s="96" t="s">
        <v>335</v>
      </c>
      <c r="C75" s="97">
        <v>0</v>
      </c>
      <c r="D75" s="109">
        <v>0</v>
      </c>
      <c r="E75" s="137">
        <f t="shared" ref="E75" si="62">C75*D75</f>
        <v>0</v>
      </c>
      <c r="F75" s="109">
        <v>0</v>
      </c>
      <c r="G75" s="110">
        <v>0</v>
      </c>
      <c r="H75" s="137">
        <f t="shared" ref="H75" si="63">F75*G75</f>
        <v>0</v>
      </c>
      <c r="I75" s="97">
        <v>0</v>
      </c>
      <c r="J75" s="110">
        <v>0</v>
      </c>
      <c r="K75" s="137">
        <f t="shared" si="30"/>
        <v>0</v>
      </c>
      <c r="L75" s="97">
        <v>0</v>
      </c>
      <c r="M75" s="109">
        <v>0</v>
      </c>
      <c r="N75" s="137">
        <f t="shared" si="31"/>
        <v>0</v>
      </c>
      <c r="O75" s="109">
        <v>0</v>
      </c>
      <c r="P75" s="110">
        <v>0</v>
      </c>
      <c r="Q75" s="137">
        <f t="shared" si="32"/>
        <v>0</v>
      </c>
      <c r="R75" s="98">
        <v>1</v>
      </c>
      <c r="S75" s="98">
        <v>1</v>
      </c>
      <c r="T75" s="137">
        <f t="shared" si="33"/>
        <v>1</v>
      </c>
      <c r="U75" s="118">
        <v>3</v>
      </c>
      <c r="V75" s="97">
        <v>3</v>
      </c>
      <c r="W75" s="97">
        <v>3</v>
      </c>
      <c r="X75" s="97">
        <v>5</v>
      </c>
      <c r="Y75" s="98">
        <v>5</v>
      </c>
      <c r="Z75" s="98">
        <v>4</v>
      </c>
      <c r="AA75" s="98">
        <v>4</v>
      </c>
      <c r="AB75" s="98">
        <v>4</v>
      </c>
      <c r="AC75" s="98">
        <v>3</v>
      </c>
      <c r="AD75" s="118">
        <v>20</v>
      </c>
      <c r="AE75" s="168" t="str">
        <f t="shared" si="34"/>
        <v>20-21</v>
      </c>
      <c r="AF75" s="169">
        <f t="shared" si="35"/>
        <v>0</v>
      </c>
      <c r="AG75" s="169">
        <f t="shared" si="36"/>
        <v>1</v>
      </c>
      <c r="AH75" s="169">
        <f t="shared" si="37"/>
        <v>0</v>
      </c>
      <c r="AI75" s="97">
        <v>1</v>
      </c>
      <c r="AJ75" s="170" t="str">
        <f t="shared" si="38"/>
        <v>weiblich</v>
      </c>
      <c r="AK75" s="97">
        <v>0</v>
      </c>
      <c r="AL75" s="97">
        <v>45</v>
      </c>
      <c r="AM75" s="97">
        <v>153</v>
      </c>
      <c r="AN75" s="97"/>
      <c r="AO75" s="168" t="str">
        <f t="shared" si="39"/>
        <v>-</v>
      </c>
      <c r="AP75" s="169" t="str">
        <f t="shared" si="40"/>
        <v>-</v>
      </c>
      <c r="AQ75" s="169" t="str">
        <f t="shared" si="41"/>
        <v>-</v>
      </c>
      <c r="AR75" s="169" t="str">
        <f t="shared" si="42"/>
        <v>-</v>
      </c>
      <c r="AS75" s="97">
        <v>0</v>
      </c>
      <c r="AT75" s="171" t="str">
        <f t="shared" si="43"/>
        <v>keine</v>
      </c>
      <c r="AU75" s="97">
        <v>20</v>
      </c>
      <c r="AV75" s="168" t="str">
        <f t="shared" si="44"/>
        <v>Ausland</v>
      </c>
      <c r="AW75" s="169">
        <f t="shared" si="45"/>
        <v>0</v>
      </c>
      <c r="AX75" s="169">
        <f t="shared" si="46"/>
        <v>0</v>
      </c>
      <c r="AY75" s="169">
        <f t="shared" si="47"/>
        <v>0</v>
      </c>
      <c r="AZ75" s="169">
        <f t="shared" si="48"/>
        <v>1</v>
      </c>
      <c r="BA75" s="97">
        <v>1</v>
      </c>
      <c r="BB75" s="168" t="str">
        <f t="shared" si="49"/>
        <v>bis 10 km</v>
      </c>
      <c r="BC75" s="97">
        <v>10</v>
      </c>
      <c r="BD75" s="97">
        <v>0</v>
      </c>
      <c r="BE75" s="107"/>
      <c r="BF75" s="97">
        <v>0</v>
      </c>
    </row>
    <row r="76" spans="1:58" ht="14.25" customHeight="1" x14ac:dyDescent="0.25">
      <c r="A76" s="96">
        <v>22</v>
      </c>
      <c r="B76" s="96" t="s">
        <v>335</v>
      </c>
      <c r="C76" s="97">
        <v>0</v>
      </c>
      <c r="D76" s="109">
        <v>0</v>
      </c>
      <c r="E76" s="137">
        <f t="shared" si="28"/>
        <v>0</v>
      </c>
      <c r="F76" s="109">
        <v>2</v>
      </c>
      <c r="G76" s="110">
        <v>5</v>
      </c>
      <c r="H76" s="137">
        <f t="shared" si="29"/>
        <v>10</v>
      </c>
      <c r="I76" s="110">
        <v>3</v>
      </c>
      <c r="J76" s="110">
        <v>5</v>
      </c>
      <c r="K76" s="137">
        <f t="shared" si="30"/>
        <v>15</v>
      </c>
      <c r="L76" s="110">
        <v>0</v>
      </c>
      <c r="M76" s="110">
        <v>0</v>
      </c>
      <c r="N76" s="137">
        <f t="shared" si="31"/>
        <v>0</v>
      </c>
      <c r="O76" s="110">
        <v>2</v>
      </c>
      <c r="P76" s="110">
        <v>5</v>
      </c>
      <c r="Q76" s="137">
        <f t="shared" si="32"/>
        <v>10</v>
      </c>
      <c r="R76" s="98">
        <v>0</v>
      </c>
      <c r="S76" s="98">
        <v>0</v>
      </c>
      <c r="T76" s="137">
        <f t="shared" si="33"/>
        <v>0</v>
      </c>
      <c r="U76" s="118">
        <v>2</v>
      </c>
      <c r="V76" s="97">
        <v>2</v>
      </c>
      <c r="W76" s="97">
        <v>3</v>
      </c>
      <c r="X76" s="97">
        <v>4</v>
      </c>
      <c r="Y76" s="98">
        <v>5</v>
      </c>
      <c r="Z76" s="98">
        <v>5</v>
      </c>
      <c r="AA76" s="98">
        <v>4</v>
      </c>
      <c r="AB76" s="98">
        <v>5</v>
      </c>
      <c r="AC76" s="98">
        <v>2</v>
      </c>
      <c r="AD76" s="118">
        <v>19</v>
      </c>
      <c r="AE76" s="168" t="str">
        <f t="shared" si="34"/>
        <v>unter 20</v>
      </c>
      <c r="AF76" s="169">
        <f t="shared" si="35"/>
        <v>1</v>
      </c>
      <c r="AG76" s="169">
        <f t="shared" si="36"/>
        <v>0</v>
      </c>
      <c r="AH76" s="169">
        <f t="shared" si="37"/>
        <v>0</v>
      </c>
      <c r="AI76" s="97">
        <v>1</v>
      </c>
      <c r="AJ76" s="170" t="str">
        <f t="shared" si="38"/>
        <v>weiblich</v>
      </c>
      <c r="AK76" s="97">
        <v>0</v>
      </c>
      <c r="AL76" s="97">
        <v>49</v>
      </c>
      <c r="AM76" s="97">
        <v>162</v>
      </c>
      <c r="AN76" s="97">
        <v>1</v>
      </c>
      <c r="AO76" s="168" t="str">
        <f t="shared" si="39"/>
        <v>Abitur</v>
      </c>
      <c r="AP76" s="169">
        <f t="shared" si="40"/>
        <v>1</v>
      </c>
      <c r="AQ76" s="169">
        <f t="shared" si="41"/>
        <v>0</v>
      </c>
      <c r="AR76" s="169">
        <f t="shared" si="42"/>
        <v>0</v>
      </c>
      <c r="AS76" s="97">
        <v>0</v>
      </c>
      <c r="AT76" s="171" t="str">
        <f t="shared" si="43"/>
        <v>keine</v>
      </c>
      <c r="AU76" s="97">
        <v>20</v>
      </c>
      <c r="AV76" s="168" t="str">
        <f t="shared" si="44"/>
        <v>Ausland</v>
      </c>
      <c r="AW76" s="169">
        <f t="shared" si="45"/>
        <v>0</v>
      </c>
      <c r="AX76" s="169">
        <f t="shared" si="46"/>
        <v>0</v>
      </c>
      <c r="AY76" s="169">
        <f t="shared" si="47"/>
        <v>0</v>
      </c>
      <c r="AZ76" s="169">
        <f t="shared" si="48"/>
        <v>1</v>
      </c>
      <c r="BA76" s="97">
        <v>2</v>
      </c>
      <c r="BB76" s="168" t="str">
        <f t="shared" si="49"/>
        <v>bis 10 km</v>
      </c>
      <c r="BC76" s="97">
        <v>20</v>
      </c>
      <c r="BD76" s="97">
        <v>0</v>
      </c>
      <c r="BE76" s="107"/>
      <c r="BF76" s="97">
        <v>0</v>
      </c>
    </row>
    <row r="77" spans="1:58" ht="14.25" customHeight="1" x14ac:dyDescent="0.25">
      <c r="A77" s="96">
        <v>23</v>
      </c>
      <c r="B77" s="96" t="s">
        <v>335</v>
      </c>
      <c r="C77" s="97">
        <v>0</v>
      </c>
      <c r="D77" s="109">
        <v>0</v>
      </c>
      <c r="E77" s="137">
        <f t="shared" ref="E77" si="64">C77*D77</f>
        <v>0</v>
      </c>
      <c r="F77" s="97">
        <v>0</v>
      </c>
      <c r="G77" s="109">
        <v>0</v>
      </c>
      <c r="H77" s="137">
        <f t="shared" si="29"/>
        <v>0</v>
      </c>
      <c r="I77" s="110">
        <v>1</v>
      </c>
      <c r="J77" s="110"/>
      <c r="K77" s="137">
        <f t="shared" si="30"/>
        <v>0</v>
      </c>
      <c r="L77" s="97">
        <v>0</v>
      </c>
      <c r="M77" s="109">
        <v>0</v>
      </c>
      <c r="N77" s="137">
        <f t="shared" si="31"/>
        <v>0</v>
      </c>
      <c r="O77" s="97">
        <v>0</v>
      </c>
      <c r="P77" s="109">
        <v>0</v>
      </c>
      <c r="Q77" s="137">
        <f t="shared" si="32"/>
        <v>0</v>
      </c>
      <c r="R77" s="97">
        <v>0</v>
      </c>
      <c r="S77" s="109">
        <v>0</v>
      </c>
      <c r="T77" s="137">
        <f t="shared" si="33"/>
        <v>0</v>
      </c>
      <c r="U77" s="118">
        <v>1</v>
      </c>
      <c r="V77" s="97">
        <v>5</v>
      </c>
      <c r="W77" s="97">
        <v>4</v>
      </c>
      <c r="X77" s="97">
        <v>3</v>
      </c>
      <c r="Y77" s="98"/>
      <c r="Z77" s="98">
        <v>1</v>
      </c>
      <c r="AA77" s="98">
        <v>1</v>
      </c>
      <c r="AB77" s="98">
        <v>1</v>
      </c>
      <c r="AC77" s="98">
        <v>3</v>
      </c>
      <c r="AD77" s="118">
        <v>25</v>
      </c>
      <c r="AE77" s="168" t="str">
        <f t="shared" si="34"/>
        <v>22++</v>
      </c>
      <c r="AF77" s="169">
        <f t="shared" si="35"/>
        <v>0</v>
      </c>
      <c r="AG77" s="169">
        <f t="shared" si="36"/>
        <v>0</v>
      </c>
      <c r="AH77" s="169">
        <f t="shared" si="37"/>
        <v>1</v>
      </c>
      <c r="AI77" s="97">
        <v>1</v>
      </c>
      <c r="AJ77" s="170" t="str">
        <f t="shared" si="38"/>
        <v>weiblich</v>
      </c>
      <c r="AK77" s="97">
        <v>0</v>
      </c>
      <c r="AL77" s="97">
        <v>75</v>
      </c>
      <c r="AM77" s="97"/>
      <c r="AN77" s="97">
        <v>3</v>
      </c>
      <c r="AO77" s="168" t="str">
        <f t="shared" si="39"/>
        <v>sonst.</v>
      </c>
      <c r="AP77" s="169">
        <f t="shared" si="40"/>
        <v>0</v>
      </c>
      <c r="AQ77" s="169">
        <f t="shared" si="41"/>
        <v>0</v>
      </c>
      <c r="AR77" s="169">
        <f t="shared" si="42"/>
        <v>1</v>
      </c>
      <c r="AS77" s="97">
        <v>0</v>
      </c>
      <c r="AT77" s="171" t="str">
        <f t="shared" si="43"/>
        <v>keine</v>
      </c>
      <c r="AU77" s="97">
        <v>20</v>
      </c>
      <c r="AV77" s="168" t="str">
        <f t="shared" si="44"/>
        <v>Ausland</v>
      </c>
      <c r="AW77" s="169">
        <f t="shared" si="45"/>
        <v>0</v>
      </c>
      <c r="AX77" s="169">
        <f t="shared" si="46"/>
        <v>0</v>
      </c>
      <c r="AY77" s="169">
        <f t="shared" si="47"/>
        <v>0</v>
      </c>
      <c r="AZ77" s="169">
        <f t="shared" si="48"/>
        <v>1</v>
      </c>
      <c r="BA77" s="97"/>
      <c r="BB77" s="168" t="str">
        <f t="shared" si="49"/>
        <v>-</v>
      </c>
      <c r="BC77" s="97">
        <v>25</v>
      </c>
      <c r="BD77" s="97">
        <v>1</v>
      </c>
      <c r="BE77" s="107"/>
      <c r="BF77" s="97">
        <v>0</v>
      </c>
    </row>
    <row r="78" spans="1:58" ht="14.25" customHeight="1" x14ac:dyDescent="0.25">
      <c r="A78" s="96">
        <v>24</v>
      </c>
      <c r="B78" s="96" t="s">
        <v>335</v>
      </c>
      <c r="C78" s="97">
        <v>0</v>
      </c>
      <c r="D78" s="109">
        <v>0</v>
      </c>
      <c r="E78" s="137">
        <f t="shared" si="28"/>
        <v>0</v>
      </c>
      <c r="F78" s="109">
        <v>0</v>
      </c>
      <c r="G78" s="110">
        <v>0</v>
      </c>
      <c r="H78" s="137">
        <f t="shared" si="29"/>
        <v>0</v>
      </c>
      <c r="I78" s="110">
        <v>2</v>
      </c>
      <c r="J78" s="109">
        <v>5</v>
      </c>
      <c r="K78" s="137">
        <f t="shared" si="30"/>
        <v>10</v>
      </c>
      <c r="L78" s="110">
        <v>0</v>
      </c>
      <c r="M78" s="110">
        <v>0</v>
      </c>
      <c r="N78" s="137">
        <f t="shared" si="31"/>
        <v>0</v>
      </c>
      <c r="O78" s="110">
        <v>1</v>
      </c>
      <c r="P78" s="109">
        <v>3</v>
      </c>
      <c r="Q78" s="137">
        <f t="shared" si="32"/>
        <v>3</v>
      </c>
      <c r="R78" s="98">
        <v>0</v>
      </c>
      <c r="S78" s="98">
        <v>0</v>
      </c>
      <c r="T78" s="137">
        <f t="shared" si="33"/>
        <v>0</v>
      </c>
      <c r="U78" s="118">
        <v>4</v>
      </c>
      <c r="V78" s="97">
        <v>3</v>
      </c>
      <c r="W78" s="97">
        <v>1</v>
      </c>
      <c r="X78" s="97">
        <v>5</v>
      </c>
      <c r="Y78" s="98">
        <v>4</v>
      </c>
      <c r="Z78" s="98">
        <v>2</v>
      </c>
      <c r="AA78" s="98">
        <v>2</v>
      </c>
      <c r="AB78" s="98">
        <v>4</v>
      </c>
      <c r="AC78" s="98">
        <v>1</v>
      </c>
      <c r="AD78" s="118">
        <v>18</v>
      </c>
      <c r="AE78" s="168" t="str">
        <f t="shared" si="34"/>
        <v>unter 20</v>
      </c>
      <c r="AF78" s="169">
        <f t="shared" si="35"/>
        <v>1</v>
      </c>
      <c r="AG78" s="169">
        <f t="shared" si="36"/>
        <v>0</v>
      </c>
      <c r="AH78" s="169">
        <f t="shared" si="37"/>
        <v>0</v>
      </c>
      <c r="AI78" s="97">
        <v>1</v>
      </c>
      <c r="AJ78" s="170" t="str">
        <f t="shared" si="38"/>
        <v>weiblich</v>
      </c>
      <c r="AK78" s="97">
        <v>0</v>
      </c>
      <c r="AL78" s="97">
        <v>60</v>
      </c>
      <c r="AM78" s="97">
        <v>160</v>
      </c>
      <c r="AN78" s="97">
        <v>1</v>
      </c>
      <c r="AO78" s="168" t="str">
        <f t="shared" si="39"/>
        <v>Abitur</v>
      </c>
      <c r="AP78" s="169">
        <f t="shared" si="40"/>
        <v>1</v>
      </c>
      <c r="AQ78" s="169">
        <f t="shared" si="41"/>
        <v>0</v>
      </c>
      <c r="AR78" s="169">
        <f t="shared" si="42"/>
        <v>0</v>
      </c>
      <c r="AS78" s="97">
        <v>0</v>
      </c>
      <c r="AT78" s="171" t="str">
        <f t="shared" si="43"/>
        <v>keine</v>
      </c>
      <c r="AU78" s="97">
        <v>10</v>
      </c>
      <c r="AV78" s="168" t="str">
        <f t="shared" si="44"/>
        <v>sonst.</v>
      </c>
      <c r="AW78" s="169">
        <f t="shared" si="45"/>
        <v>0</v>
      </c>
      <c r="AX78" s="169">
        <f t="shared" si="46"/>
        <v>0</v>
      </c>
      <c r="AY78" s="169">
        <f t="shared" si="47"/>
        <v>1</v>
      </c>
      <c r="AZ78" s="169">
        <f t="shared" si="48"/>
        <v>0</v>
      </c>
      <c r="BA78" s="97">
        <v>22</v>
      </c>
      <c r="BB78" s="168" t="str">
        <f t="shared" si="49"/>
        <v>bis 30 km</v>
      </c>
      <c r="BC78" s="97">
        <v>34</v>
      </c>
      <c r="BD78" s="97">
        <v>0</v>
      </c>
      <c r="BE78" s="107"/>
      <c r="BF78" s="97">
        <v>1</v>
      </c>
    </row>
    <row r="79" spans="1:58" ht="14.25" customHeight="1" x14ac:dyDescent="0.25">
      <c r="A79" s="96">
        <v>25</v>
      </c>
      <c r="B79" s="96" t="s">
        <v>335</v>
      </c>
      <c r="C79" s="97">
        <v>2</v>
      </c>
      <c r="D79" s="109">
        <v>2</v>
      </c>
      <c r="E79" s="137">
        <f t="shared" si="28"/>
        <v>4</v>
      </c>
      <c r="F79" s="109">
        <v>2</v>
      </c>
      <c r="G79" s="110">
        <v>2</v>
      </c>
      <c r="H79" s="137">
        <f t="shared" si="29"/>
        <v>4</v>
      </c>
      <c r="I79" s="110">
        <v>0</v>
      </c>
      <c r="J79" s="109">
        <v>0</v>
      </c>
      <c r="K79" s="137">
        <f t="shared" si="30"/>
        <v>0</v>
      </c>
      <c r="L79" s="110">
        <v>0</v>
      </c>
      <c r="M79" s="110">
        <v>0</v>
      </c>
      <c r="N79" s="137">
        <f t="shared" si="31"/>
        <v>0</v>
      </c>
      <c r="O79" s="110">
        <v>2</v>
      </c>
      <c r="P79" s="109">
        <v>2</v>
      </c>
      <c r="Q79" s="137">
        <f t="shared" si="32"/>
        <v>4</v>
      </c>
      <c r="R79" s="98">
        <v>0</v>
      </c>
      <c r="S79" s="98">
        <v>0</v>
      </c>
      <c r="T79" s="137">
        <f t="shared" si="33"/>
        <v>0</v>
      </c>
      <c r="U79" s="118">
        <v>5</v>
      </c>
      <c r="V79" s="97">
        <v>5</v>
      </c>
      <c r="W79" s="97">
        <v>1</v>
      </c>
      <c r="X79" s="97">
        <v>5</v>
      </c>
      <c r="Y79" s="98">
        <v>5</v>
      </c>
      <c r="Z79" s="98">
        <v>5</v>
      </c>
      <c r="AA79" s="98">
        <v>5</v>
      </c>
      <c r="AB79" s="98">
        <v>5</v>
      </c>
      <c r="AC79" s="98">
        <v>1</v>
      </c>
      <c r="AD79" s="118">
        <v>28</v>
      </c>
      <c r="AE79" s="168" t="str">
        <f t="shared" si="34"/>
        <v>22++</v>
      </c>
      <c r="AF79" s="169">
        <f t="shared" si="35"/>
        <v>0</v>
      </c>
      <c r="AG79" s="169">
        <f t="shared" si="36"/>
        <v>0</v>
      </c>
      <c r="AH79" s="169">
        <f t="shared" si="37"/>
        <v>1</v>
      </c>
      <c r="AI79" s="97">
        <v>1</v>
      </c>
      <c r="AJ79" s="170" t="str">
        <f t="shared" si="38"/>
        <v>weiblich</v>
      </c>
      <c r="AK79" s="97">
        <v>0</v>
      </c>
      <c r="AL79" s="97">
        <v>70</v>
      </c>
      <c r="AM79" s="97">
        <v>160</v>
      </c>
      <c r="AN79" s="97">
        <v>2</v>
      </c>
      <c r="AO79" s="168" t="str">
        <f t="shared" si="39"/>
        <v>Fachabi</v>
      </c>
      <c r="AP79" s="169">
        <f t="shared" si="40"/>
        <v>0</v>
      </c>
      <c r="AQ79" s="169">
        <f t="shared" si="41"/>
        <v>1</v>
      </c>
      <c r="AR79" s="169">
        <f t="shared" si="42"/>
        <v>0</v>
      </c>
      <c r="AS79" s="97">
        <v>1</v>
      </c>
      <c r="AT79" s="171" t="str">
        <f t="shared" si="43"/>
        <v>Ber.Ausb</v>
      </c>
      <c r="AU79" s="97">
        <v>1</v>
      </c>
      <c r="AV79" s="168" t="str">
        <f t="shared" si="44"/>
        <v>Bremen</v>
      </c>
      <c r="AW79" s="169">
        <f t="shared" si="45"/>
        <v>1</v>
      </c>
      <c r="AX79" s="169">
        <f t="shared" si="46"/>
        <v>0</v>
      </c>
      <c r="AY79" s="169">
        <f t="shared" si="47"/>
        <v>0</v>
      </c>
      <c r="AZ79" s="169">
        <f t="shared" si="48"/>
        <v>0</v>
      </c>
      <c r="BA79" s="97">
        <v>15</v>
      </c>
      <c r="BB79" s="168" t="str">
        <f t="shared" si="49"/>
        <v>bis 20 km</v>
      </c>
      <c r="BC79" s="97">
        <v>45</v>
      </c>
      <c r="BD79" s="97">
        <v>1</v>
      </c>
      <c r="BE79" s="107"/>
      <c r="BF79" s="97">
        <v>0</v>
      </c>
    </row>
    <row r="80" spans="1:58" ht="14.25" customHeight="1" x14ac:dyDescent="0.25">
      <c r="A80" s="96">
        <v>26</v>
      </c>
      <c r="B80" s="96" t="s">
        <v>335</v>
      </c>
      <c r="C80" s="97">
        <v>0</v>
      </c>
      <c r="D80" s="109">
        <v>0</v>
      </c>
      <c r="E80" s="137">
        <f t="shared" si="28"/>
        <v>0</v>
      </c>
      <c r="F80" s="109">
        <v>1</v>
      </c>
      <c r="G80" s="110">
        <v>2</v>
      </c>
      <c r="H80" s="137">
        <f t="shared" si="29"/>
        <v>2</v>
      </c>
      <c r="I80" s="110">
        <v>1</v>
      </c>
      <c r="J80" s="109">
        <v>1</v>
      </c>
      <c r="K80" s="137">
        <f t="shared" si="30"/>
        <v>1</v>
      </c>
      <c r="L80" s="110">
        <v>1</v>
      </c>
      <c r="M80" s="110">
        <v>1</v>
      </c>
      <c r="N80" s="137">
        <f t="shared" si="31"/>
        <v>1</v>
      </c>
      <c r="O80" s="110">
        <v>1</v>
      </c>
      <c r="P80" s="109">
        <v>2</v>
      </c>
      <c r="Q80" s="137">
        <f t="shared" si="32"/>
        <v>2</v>
      </c>
      <c r="R80" s="98">
        <v>0</v>
      </c>
      <c r="S80" s="98">
        <v>0</v>
      </c>
      <c r="T80" s="137">
        <f t="shared" si="33"/>
        <v>0</v>
      </c>
      <c r="U80" s="118">
        <v>1</v>
      </c>
      <c r="V80" s="97">
        <v>1</v>
      </c>
      <c r="W80" s="97">
        <v>3</v>
      </c>
      <c r="X80" s="97">
        <v>4</v>
      </c>
      <c r="Y80" s="98">
        <v>4</v>
      </c>
      <c r="Z80" s="98">
        <v>3</v>
      </c>
      <c r="AA80" s="98">
        <v>3</v>
      </c>
      <c r="AB80" s="98">
        <v>3</v>
      </c>
      <c r="AC80" s="98">
        <v>3</v>
      </c>
      <c r="AD80" s="118">
        <v>21</v>
      </c>
      <c r="AE80" s="168" t="str">
        <f t="shared" si="34"/>
        <v>20-21</v>
      </c>
      <c r="AF80" s="169">
        <f t="shared" si="35"/>
        <v>0</v>
      </c>
      <c r="AG80" s="169">
        <f t="shared" si="36"/>
        <v>1</v>
      </c>
      <c r="AH80" s="169">
        <f t="shared" si="37"/>
        <v>0</v>
      </c>
      <c r="AI80" s="97">
        <v>1</v>
      </c>
      <c r="AJ80" s="170" t="str">
        <f t="shared" si="38"/>
        <v>weiblich</v>
      </c>
      <c r="AK80" s="97">
        <v>0</v>
      </c>
      <c r="AL80" s="97"/>
      <c r="AM80" s="97">
        <v>166</v>
      </c>
      <c r="AN80" s="97">
        <v>1</v>
      </c>
      <c r="AO80" s="168" t="str">
        <f t="shared" si="39"/>
        <v>Abitur</v>
      </c>
      <c r="AP80" s="169">
        <f t="shared" si="40"/>
        <v>1</v>
      </c>
      <c r="AQ80" s="169">
        <f t="shared" si="41"/>
        <v>0</v>
      </c>
      <c r="AR80" s="169">
        <f t="shared" si="42"/>
        <v>0</v>
      </c>
      <c r="AS80" s="97">
        <v>0</v>
      </c>
      <c r="AT80" s="171" t="str">
        <f t="shared" si="43"/>
        <v>keine</v>
      </c>
      <c r="AU80" s="97">
        <v>9</v>
      </c>
      <c r="AV80" s="168" t="str">
        <f t="shared" si="44"/>
        <v>NdSachs.</v>
      </c>
      <c r="AW80" s="169">
        <f t="shared" si="45"/>
        <v>0</v>
      </c>
      <c r="AX80" s="169">
        <f t="shared" si="46"/>
        <v>1</v>
      </c>
      <c r="AY80" s="169">
        <f t="shared" si="47"/>
        <v>0</v>
      </c>
      <c r="AZ80" s="169">
        <f t="shared" si="48"/>
        <v>0</v>
      </c>
      <c r="BA80" s="97">
        <v>14</v>
      </c>
      <c r="BB80" s="168" t="str">
        <f t="shared" si="49"/>
        <v>bis 20 km</v>
      </c>
      <c r="BC80" s="97">
        <v>40</v>
      </c>
      <c r="BD80" s="97">
        <v>1</v>
      </c>
      <c r="BE80" s="107"/>
      <c r="BF80" s="97">
        <v>0</v>
      </c>
    </row>
    <row r="81" spans="1:58" ht="14.25" customHeight="1" x14ac:dyDescent="0.25">
      <c r="A81" s="96">
        <v>27</v>
      </c>
      <c r="B81" s="96" t="s">
        <v>335</v>
      </c>
      <c r="C81" s="97">
        <v>0</v>
      </c>
      <c r="D81" s="109">
        <v>0</v>
      </c>
      <c r="E81" s="137">
        <f t="shared" si="28"/>
        <v>0</v>
      </c>
      <c r="F81" s="109">
        <v>0</v>
      </c>
      <c r="G81" s="110">
        <v>0</v>
      </c>
      <c r="H81" s="137">
        <f t="shared" si="29"/>
        <v>0</v>
      </c>
      <c r="I81" s="110"/>
      <c r="J81" s="110">
        <v>1</v>
      </c>
      <c r="K81" s="137">
        <f t="shared" si="30"/>
        <v>0</v>
      </c>
      <c r="L81" s="153"/>
      <c r="M81" s="110">
        <v>1</v>
      </c>
      <c r="N81" s="137">
        <f t="shared" si="31"/>
        <v>0</v>
      </c>
      <c r="O81" s="153"/>
      <c r="P81" s="109">
        <v>2</v>
      </c>
      <c r="Q81" s="137">
        <f t="shared" si="32"/>
        <v>0</v>
      </c>
      <c r="R81" s="153"/>
      <c r="S81" s="98">
        <v>0</v>
      </c>
      <c r="T81" s="137">
        <f t="shared" si="33"/>
        <v>0</v>
      </c>
      <c r="U81" s="118">
        <v>1</v>
      </c>
      <c r="V81" s="97">
        <v>4</v>
      </c>
      <c r="W81" s="97">
        <v>3</v>
      </c>
      <c r="X81" s="97">
        <v>5</v>
      </c>
      <c r="Y81" s="98">
        <v>3</v>
      </c>
      <c r="Z81" s="98">
        <v>2</v>
      </c>
      <c r="AA81" s="98">
        <v>2</v>
      </c>
      <c r="AB81" s="98">
        <v>2</v>
      </c>
      <c r="AC81" s="98">
        <v>3</v>
      </c>
      <c r="AD81" s="118">
        <v>25</v>
      </c>
      <c r="AE81" s="168" t="str">
        <f t="shared" si="34"/>
        <v>22++</v>
      </c>
      <c r="AF81" s="169">
        <f t="shared" si="35"/>
        <v>0</v>
      </c>
      <c r="AG81" s="169">
        <f t="shared" si="36"/>
        <v>0</v>
      </c>
      <c r="AH81" s="169">
        <f t="shared" si="37"/>
        <v>1</v>
      </c>
      <c r="AI81" s="97">
        <v>1</v>
      </c>
      <c r="AJ81" s="170" t="str">
        <f t="shared" si="38"/>
        <v>weiblich</v>
      </c>
      <c r="AK81" s="97">
        <v>2</v>
      </c>
      <c r="AL81" s="97">
        <v>74</v>
      </c>
      <c r="AM81" s="97">
        <v>174</v>
      </c>
      <c r="AN81" s="97">
        <v>1</v>
      </c>
      <c r="AO81" s="168" t="str">
        <f t="shared" si="39"/>
        <v>Abitur</v>
      </c>
      <c r="AP81" s="169">
        <f t="shared" si="40"/>
        <v>1</v>
      </c>
      <c r="AQ81" s="169">
        <f t="shared" si="41"/>
        <v>0</v>
      </c>
      <c r="AR81" s="169">
        <f t="shared" si="42"/>
        <v>0</v>
      </c>
      <c r="AS81" s="97">
        <v>1</v>
      </c>
      <c r="AT81" s="171" t="str">
        <f t="shared" si="43"/>
        <v>Ber.Ausb</v>
      </c>
      <c r="AU81" s="97">
        <v>1</v>
      </c>
      <c r="AV81" s="168" t="str">
        <f t="shared" si="44"/>
        <v>Bremen</v>
      </c>
      <c r="AW81" s="169">
        <f t="shared" si="45"/>
        <v>1</v>
      </c>
      <c r="AX81" s="169">
        <f t="shared" si="46"/>
        <v>0</v>
      </c>
      <c r="AY81" s="169">
        <f t="shared" si="47"/>
        <v>0</v>
      </c>
      <c r="AZ81" s="169">
        <f t="shared" si="48"/>
        <v>0</v>
      </c>
      <c r="BA81" s="97">
        <v>2.6</v>
      </c>
      <c r="BB81" s="168" t="str">
        <f t="shared" si="49"/>
        <v>bis 10 km</v>
      </c>
      <c r="BC81" s="97">
        <v>15</v>
      </c>
      <c r="BD81" s="97">
        <v>1</v>
      </c>
      <c r="BE81" s="107"/>
      <c r="BF81" s="97">
        <v>0</v>
      </c>
    </row>
    <row r="82" spans="1:58" ht="14.25" customHeight="1" x14ac:dyDescent="0.25">
      <c r="A82" s="96">
        <v>28</v>
      </c>
      <c r="B82" s="96" t="s">
        <v>335</v>
      </c>
      <c r="C82" s="97">
        <v>1</v>
      </c>
      <c r="D82" s="109">
        <v>4</v>
      </c>
      <c r="E82" s="137">
        <f t="shared" si="28"/>
        <v>4</v>
      </c>
      <c r="F82" s="109">
        <v>1</v>
      </c>
      <c r="G82" s="110">
        <v>2</v>
      </c>
      <c r="H82" s="137">
        <f t="shared" si="29"/>
        <v>2</v>
      </c>
      <c r="I82" s="110">
        <v>0</v>
      </c>
      <c r="J82" s="110">
        <v>0</v>
      </c>
      <c r="K82" s="137">
        <f t="shared" si="30"/>
        <v>0</v>
      </c>
      <c r="L82" s="110">
        <v>0</v>
      </c>
      <c r="M82" s="110">
        <v>0</v>
      </c>
      <c r="N82" s="137">
        <f t="shared" si="31"/>
        <v>0</v>
      </c>
      <c r="O82" s="110">
        <v>0</v>
      </c>
      <c r="P82" s="109">
        <v>0</v>
      </c>
      <c r="Q82" s="137">
        <f t="shared" si="32"/>
        <v>0</v>
      </c>
      <c r="R82" s="98">
        <v>0</v>
      </c>
      <c r="S82" s="98">
        <v>0</v>
      </c>
      <c r="T82" s="137">
        <f t="shared" si="33"/>
        <v>0</v>
      </c>
      <c r="U82" s="118">
        <v>1</v>
      </c>
      <c r="V82" s="97">
        <v>4</v>
      </c>
      <c r="W82" s="97">
        <v>1</v>
      </c>
      <c r="X82" s="97">
        <v>4</v>
      </c>
      <c r="Y82" s="98">
        <v>4</v>
      </c>
      <c r="Z82" s="98">
        <v>4</v>
      </c>
      <c r="AA82" s="98">
        <v>4</v>
      </c>
      <c r="AB82" s="98">
        <v>3</v>
      </c>
      <c r="AC82" s="98">
        <v>1</v>
      </c>
      <c r="AD82" s="118">
        <v>22</v>
      </c>
      <c r="AE82" s="168" t="str">
        <f t="shared" si="34"/>
        <v>22++</v>
      </c>
      <c r="AF82" s="169">
        <f t="shared" si="35"/>
        <v>0</v>
      </c>
      <c r="AG82" s="169">
        <f t="shared" si="36"/>
        <v>0</v>
      </c>
      <c r="AH82" s="169">
        <f t="shared" si="37"/>
        <v>1</v>
      </c>
      <c r="AI82" s="97">
        <v>1</v>
      </c>
      <c r="AJ82" s="170" t="str">
        <f t="shared" si="38"/>
        <v>weiblich</v>
      </c>
      <c r="AK82" s="97">
        <v>0</v>
      </c>
      <c r="AL82" s="97"/>
      <c r="AM82" s="97"/>
      <c r="AN82" s="97">
        <v>2</v>
      </c>
      <c r="AO82" s="168" t="str">
        <f t="shared" si="39"/>
        <v>Fachabi</v>
      </c>
      <c r="AP82" s="169">
        <f t="shared" si="40"/>
        <v>0</v>
      </c>
      <c r="AQ82" s="169">
        <f t="shared" si="41"/>
        <v>1</v>
      </c>
      <c r="AR82" s="169">
        <f t="shared" si="42"/>
        <v>0</v>
      </c>
      <c r="AS82" s="97">
        <v>1</v>
      </c>
      <c r="AT82" s="171" t="str">
        <f t="shared" si="43"/>
        <v>Ber.Ausb</v>
      </c>
      <c r="AU82" s="97"/>
      <c r="AV82" s="168" t="str">
        <f t="shared" si="44"/>
        <v>-</v>
      </c>
      <c r="AW82" s="169" t="str">
        <f t="shared" si="45"/>
        <v>-</v>
      </c>
      <c r="AX82" s="169" t="str">
        <f t="shared" si="46"/>
        <v>-</v>
      </c>
      <c r="AY82" s="169" t="str">
        <f t="shared" si="47"/>
        <v>-</v>
      </c>
      <c r="AZ82" s="169" t="str">
        <f t="shared" si="48"/>
        <v>-</v>
      </c>
      <c r="BA82" s="97"/>
      <c r="BB82" s="168" t="str">
        <f t="shared" si="49"/>
        <v>-</v>
      </c>
      <c r="BC82" s="97">
        <v>40</v>
      </c>
      <c r="BD82" s="97">
        <v>0</v>
      </c>
      <c r="BE82" s="107"/>
      <c r="BF82" s="97">
        <v>1</v>
      </c>
    </row>
    <row r="83" spans="1:58" ht="14.25" customHeight="1" x14ac:dyDescent="0.25">
      <c r="A83" s="96">
        <v>29</v>
      </c>
      <c r="B83" s="96" t="s">
        <v>335</v>
      </c>
      <c r="C83" s="97">
        <v>2</v>
      </c>
      <c r="D83" s="109">
        <v>3</v>
      </c>
      <c r="E83" s="137">
        <f t="shared" si="28"/>
        <v>6</v>
      </c>
      <c r="F83" s="109">
        <v>0</v>
      </c>
      <c r="G83" s="110">
        <v>0</v>
      </c>
      <c r="H83" s="137">
        <f t="shared" si="29"/>
        <v>0</v>
      </c>
      <c r="I83" s="110">
        <v>0</v>
      </c>
      <c r="J83" s="110">
        <v>0</v>
      </c>
      <c r="K83" s="137">
        <f t="shared" si="30"/>
        <v>0</v>
      </c>
      <c r="L83" s="110">
        <v>0</v>
      </c>
      <c r="M83" s="110">
        <v>0</v>
      </c>
      <c r="N83" s="137">
        <f t="shared" si="31"/>
        <v>0</v>
      </c>
      <c r="O83" s="110">
        <v>1</v>
      </c>
      <c r="P83" s="109">
        <v>2</v>
      </c>
      <c r="Q83" s="137">
        <f t="shared" si="32"/>
        <v>2</v>
      </c>
      <c r="R83" s="98">
        <v>0</v>
      </c>
      <c r="S83" s="98">
        <v>0</v>
      </c>
      <c r="T83" s="137">
        <f t="shared" si="33"/>
        <v>0</v>
      </c>
      <c r="U83" s="118">
        <v>2</v>
      </c>
      <c r="V83" s="97">
        <v>4</v>
      </c>
      <c r="W83" s="97">
        <v>1</v>
      </c>
      <c r="X83" s="97">
        <v>3</v>
      </c>
      <c r="Y83" s="98">
        <v>4</v>
      </c>
      <c r="Z83" s="98">
        <v>4</v>
      </c>
      <c r="AA83" s="98">
        <v>4</v>
      </c>
      <c r="AB83" s="98">
        <v>2</v>
      </c>
      <c r="AC83" s="98">
        <v>3</v>
      </c>
      <c r="AD83" s="118">
        <v>24</v>
      </c>
      <c r="AE83" s="168" t="str">
        <f t="shared" si="34"/>
        <v>22++</v>
      </c>
      <c r="AF83" s="169">
        <f t="shared" si="35"/>
        <v>0</v>
      </c>
      <c r="AG83" s="169">
        <f t="shared" si="36"/>
        <v>0</v>
      </c>
      <c r="AH83" s="169">
        <f t="shared" si="37"/>
        <v>1</v>
      </c>
      <c r="AI83" s="97">
        <v>0</v>
      </c>
      <c r="AJ83" s="170" t="str">
        <f t="shared" si="38"/>
        <v>männlich</v>
      </c>
      <c r="AK83" s="97">
        <v>3</v>
      </c>
      <c r="AL83" s="97">
        <v>90</v>
      </c>
      <c r="AM83" s="97">
        <v>190</v>
      </c>
      <c r="AN83" s="97">
        <v>2</v>
      </c>
      <c r="AO83" s="168" t="str">
        <f t="shared" si="39"/>
        <v>Fachabi</v>
      </c>
      <c r="AP83" s="169">
        <f t="shared" si="40"/>
        <v>0</v>
      </c>
      <c r="AQ83" s="169">
        <f t="shared" si="41"/>
        <v>1</v>
      </c>
      <c r="AR83" s="169">
        <f t="shared" si="42"/>
        <v>0</v>
      </c>
      <c r="AS83" s="97">
        <v>1</v>
      </c>
      <c r="AT83" s="171" t="str">
        <f t="shared" si="43"/>
        <v>Ber.Ausb</v>
      </c>
      <c r="AU83" s="97">
        <v>1</v>
      </c>
      <c r="AV83" s="168" t="str">
        <f t="shared" si="44"/>
        <v>Bremen</v>
      </c>
      <c r="AW83" s="169">
        <f t="shared" si="45"/>
        <v>1</v>
      </c>
      <c r="AX83" s="169">
        <f t="shared" si="46"/>
        <v>0</v>
      </c>
      <c r="AY83" s="169">
        <f t="shared" si="47"/>
        <v>0</v>
      </c>
      <c r="AZ83" s="169">
        <f t="shared" si="48"/>
        <v>0</v>
      </c>
      <c r="BA83" s="97">
        <v>1</v>
      </c>
      <c r="BB83" s="168" t="str">
        <f t="shared" si="49"/>
        <v>bis 10 km</v>
      </c>
      <c r="BC83" s="97">
        <v>15</v>
      </c>
      <c r="BD83" s="97">
        <v>0</v>
      </c>
      <c r="BE83" s="107"/>
      <c r="BF83" s="97">
        <v>1</v>
      </c>
    </row>
    <row r="84" spans="1:58" ht="14.25" customHeight="1" x14ac:dyDescent="0.25">
      <c r="A84" s="96">
        <v>30</v>
      </c>
      <c r="B84" s="96" t="s">
        <v>335</v>
      </c>
      <c r="C84" s="97">
        <v>1</v>
      </c>
      <c r="D84" s="109">
        <v>4</v>
      </c>
      <c r="E84" s="137">
        <f t="shared" si="28"/>
        <v>4</v>
      </c>
      <c r="F84" s="109">
        <v>0</v>
      </c>
      <c r="G84" s="110">
        <v>0</v>
      </c>
      <c r="H84" s="137">
        <f t="shared" si="29"/>
        <v>0</v>
      </c>
      <c r="I84" s="110">
        <v>0</v>
      </c>
      <c r="J84" s="110">
        <v>0</v>
      </c>
      <c r="K84" s="137">
        <f t="shared" si="30"/>
        <v>0</v>
      </c>
      <c r="L84" s="110">
        <v>1</v>
      </c>
      <c r="M84" s="110">
        <v>3</v>
      </c>
      <c r="N84" s="137">
        <f t="shared" si="31"/>
        <v>3</v>
      </c>
      <c r="O84" s="110">
        <v>1</v>
      </c>
      <c r="P84" s="109">
        <v>2</v>
      </c>
      <c r="Q84" s="137">
        <f t="shared" si="32"/>
        <v>2</v>
      </c>
      <c r="R84" s="98">
        <v>0</v>
      </c>
      <c r="S84" s="98">
        <v>0</v>
      </c>
      <c r="T84" s="137">
        <f t="shared" si="33"/>
        <v>0</v>
      </c>
      <c r="U84" s="118">
        <v>4</v>
      </c>
      <c r="V84" s="97">
        <v>3</v>
      </c>
      <c r="W84" s="97">
        <v>3</v>
      </c>
      <c r="X84" s="97">
        <v>4</v>
      </c>
      <c r="Y84" s="98">
        <v>5</v>
      </c>
      <c r="Z84" s="98">
        <v>5</v>
      </c>
      <c r="AA84" s="98">
        <v>4</v>
      </c>
      <c r="AB84" s="98">
        <v>4</v>
      </c>
      <c r="AC84" s="98">
        <v>1</v>
      </c>
      <c r="AD84" s="118">
        <v>24</v>
      </c>
      <c r="AE84" s="168" t="str">
        <f t="shared" si="34"/>
        <v>22++</v>
      </c>
      <c r="AF84" s="169">
        <f t="shared" si="35"/>
        <v>0</v>
      </c>
      <c r="AG84" s="169">
        <f t="shared" si="36"/>
        <v>0</v>
      </c>
      <c r="AH84" s="169">
        <f t="shared" si="37"/>
        <v>1</v>
      </c>
      <c r="AI84" s="97">
        <v>1</v>
      </c>
      <c r="AJ84" s="170" t="str">
        <f t="shared" si="38"/>
        <v>weiblich</v>
      </c>
      <c r="AK84" s="97">
        <v>2</v>
      </c>
      <c r="AL84" s="97">
        <v>55</v>
      </c>
      <c r="AM84" s="97">
        <v>165</v>
      </c>
      <c r="AN84" s="97">
        <v>1</v>
      </c>
      <c r="AO84" s="168" t="str">
        <f t="shared" si="39"/>
        <v>Abitur</v>
      </c>
      <c r="AP84" s="169">
        <f t="shared" si="40"/>
        <v>1</v>
      </c>
      <c r="AQ84" s="169">
        <f t="shared" si="41"/>
        <v>0</v>
      </c>
      <c r="AR84" s="169">
        <f t="shared" si="42"/>
        <v>0</v>
      </c>
      <c r="AS84" s="97">
        <v>1</v>
      </c>
      <c r="AT84" s="171" t="str">
        <f t="shared" si="43"/>
        <v>Ber.Ausb</v>
      </c>
      <c r="AU84" s="97">
        <v>9</v>
      </c>
      <c r="AV84" s="168" t="str">
        <f t="shared" si="44"/>
        <v>NdSachs.</v>
      </c>
      <c r="AW84" s="169">
        <f t="shared" si="45"/>
        <v>0</v>
      </c>
      <c r="AX84" s="169">
        <f t="shared" si="46"/>
        <v>1</v>
      </c>
      <c r="AY84" s="169">
        <f t="shared" si="47"/>
        <v>0</v>
      </c>
      <c r="AZ84" s="169">
        <f t="shared" si="48"/>
        <v>0</v>
      </c>
      <c r="BA84" s="97"/>
      <c r="BB84" s="168" t="str">
        <f t="shared" si="49"/>
        <v>-</v>
      </c>
      <c r="BC84" s="97">
        <v>10</v>
      </c>
      <c r="BD84" s="97">
        <v>0</v>
      </c>
      <c r="BE84" s="107"/>
      <c r="BF84" s="97">
        <v>0</v>
      </c>
    </row>
    <row r="85" spans="1:58" ht="14.25" customHeight="1" x14ac:dyDescent="0.25">
      <c r="A85" s="96">
        <v>31</v>
      </c>
      <c r="B85" s="96" t="s">
        <v>335</v>
      </c>
      <c r="C85" s="97">
        <v>1.5</v>
      </c>
      <c r="D85" s="109">
        <v>5</v>
      </c>
      <c r="E85" s="137">
        <f t="shared" si="28"/>
        <v>7.5</v>
      </c>
      <c r="F85" s="109">
        <v>0</v>
      </c>
      <c r="G85" s="110">
        <v>0</v>
      </c>
      <c r="H85" s="137">
        <f t="shared" si="29"/>
        <v>0</v>
      </c>
      <c r="I85" s="110">
        <v>2</v>
      </c>
      <c r="J85" s="110">
        <v>5</v>
      </c>
      <c r="K85" s="137">
        <f t="shared" si="30"/>
        <v>10</v>
      </c>
      <c r="L85" s="110">
        <v>0</v>
      </c>
      <c r="M85" s="110">
        <v>0</v>
      </c>
      <c r="N85" s="137">
        <f t="shared" si="31"/>
        <v>0</v>
      </c>
      <c r="O85" s="110">
        <v>0</v>
      </c>
      <c r="P85" s="109">
        <v>0</v>
      </c>
      <c r="Q85" s="137">
        <f t="shared" si="32"/>
        <v>0</v>
      </c>
      <c r="R85" s="98">
        <v>0</v>
      </c>
      <c r="S85" s="98">
        <v>0</v>
      </c>
      <c r="T85" s="137">
        <f t="shared" si="33"/>
        <v>0</v>
      </c>
      <c r="U85" s="118">
        <v>3</v>
      </c>
      <c r="V85" s="97">
        <v>3</v>
      </c>
      <c r="W85" s="97">
        <v>3</v>
      </c>
      <c r="X85" s="97">
        <v>4</v>
      </c>
      <c r="Y85" s="98">
        <v>4</v>
      </c>
      <c r="Z85" s="98">
        <v>4</v>
      </c>
      <c r="AA85" s="98">
        <v>4</v>
      </c>
      <c r="AB85" s="98">
        <v>5</v>
      </c>
      <c r="AC85" s="98">
        <v>5</v>
      </c>
      <c r="AD85" s="118">
        <v>24</v>
      </c>
      <c r="AE85" s="168" t="str">
        <f t="shared" si="34"/>
        <v>22++</v>
      </c>
      <c r="AF85" s="169">
        <f t="shared" si="35"/>
        <v>0</v>
      </c>
      <c r="AG85" s="169">
        <f t="shared" si="36"/>
        <v>0</v>
      </c>
      <c r="AH85" s="169">
        <f t="shared" si="37"/>
        <v>1</v>
      </c>
      <c r="AI85" s="97">
        <v>0</v>
      </c>
      <c r="AJ85" s="170" t="str">
        <f t="shared" si="38"/>
        <v>männlich</v>
      </c>
      <c r="AK85" s="97"/>
      <c r="AL85" s="97"/>
      <c r="AM85" s="97">
        <v>185</v>
      </c>
      <c r="AN85" s="97">
        <v>1</v>
      </c>
      <c r="AO85" s="168" t="str">
        <f t="shared" si="39"/>
        <v>Abitur</v>
      </c>
      <c r="AP85" s="169">
        <f t="shared" si="40"/>
        <v>1</v>
      </c>
      <c r="AQ85" s="169">
        <f t="shared" si="41"/>
        <v>0</v>
      </c>
      <c r="AR85" s="169">
        <f t="shared" si="42"/>
        <v>0</v>
      </c>
      <c r="AS85" s="97">
        <v>0</v>
      </c>
      <c r="AT85" s="171" t="str">
        <f t="shared" si="43"/>
        <v>keine</v>
      </c>
      <c r="AU85" s="97">
        <v>20</v>
      </c>
      <c r="AV85" s="168" t="str">
        <f t="shared" si="44"/>
        <v>Ausland</v>
      </c>
      <c r="AW85" s="169">
        <f t="shared" si="45"/>
        <v>0</v>
      </c>
      <c r="AX85" s="169">
        <f t="shared" si="46"/>
        <v>0</v>
      </c>
      <c r="AY85" s="169">
        <f t="shared" si="47"/>
        <v>0</v>
      </c>
      <c r="AZ85" s="169">
        <f t="shared" si="48"/>
        <v>1</v>
      </c>
      <c r="BA85" s="97"/>
      <c r="BB85" s="168" t="str">
        <f t="shared" si="49"/>
        <v>-</v>
      </c>
      <c r="BC85" s="97"/>
      <c r="BD85" s="97"/>
      <c r="BE85" s="107"/>
      <c r="BF85" s="97"/>
    </row>
    <row r="86" spans="1:58" ht="14.25" customHeight="1" x14ac:dyDescent="0.25">
      <c r="A86" s="96">
        <v>32</v>
      </c>
      <c r="B86" s="96" t="s">
        <v>335</v>
      </c>
      <c r="C86" s="97">
        <v>0</v>
      </c>
      <c r="D86" s="109">
        <v>0</v>
      </c>
      <c r="E86" s="137">
        <f t="shared" si="28"/>
        <v>0</v>
      </c>
      <c r="F86" s="109">
        <v>2</v>
      </c>
      <c r="G86" s="110">
        <v>4</v>
      </c>
      <c r="H86" s="137">
        <f t="shared" si="29"/>
        <v>8</v>
      </c>
      <c r="I86" s="110">
        <v>2</v>
      </c>
      <c r="J86" s="109">
        <v>4</v>
      </c>
      <c r="K86" s="137">
        <f t="shared" si="30"/>
        <v>8</v>
      </c>
      <c r="L86" s="110">
        <v>1</v>
      </c>
      <c r="M86" s="110">
        <v>2</v>
      </c>
      <c r="N86" s="137">
        <f t="shared" si="31"/>
        <v>2</v>
      </c>
      <c r="O86" s="110">
        <v>1</v>
      </c>
      <c r="P86" s="109">
        <v>2</v>
      </c>
      <c r="Q86" s="137">
        <f t="shared" si="32"/>
        <v>2</v>
      </c>
      <c r="R86" s="98">
        <v>0</v>
      </c>
      <c r="S86" s="98">
        <v>0</v>
      </c>
      <c r="T86" s="137">
        <f t="shared" si="33"/>
        <v>0</v>
      </c>
      <c r="U86" s="118">
        <v>2</v>
      </c>
      <c r="V86" s="97">
        <v>4</v>
      </c>
      <c r="W86" s="97">
        <v>4</v>
      </c>
      <c r="X86" s="97">
        <v>4</v>
      </c>
      <c r="Y86" s="98">
        <v>3</v>
      </c>
      <c r="Z86" s="98">
        <v>3</v>
      </c>
      <c r="AA86" s="98">
        <v>3</v>
      </c>
      <c r="AB86" s="98">
        <v>2</v>
      </c>
      <c r="AC86" s="98">
        <v>4</v>
      </c>
      <c r="AD86" s="118">
        <v>20</v>
      </c>
      <c r="AE86" s="168" t="str">
        <f t="shared" si="34"/>
        <v>20-21</v>
      </c>
      <c r="AF86" s="169">
        <f t="shared" si="35"/>
        <v>0</v>
      </c>
      <c r="AG86" s="169">
        <f t="shared" si="36"/>
        <v>1</v>
      </c>
      <c r="AH86" s="169">
        <f t="shared" si="37"/>
        <v>0</v>
      </c>
      <c r="AI86" s="97">
        <v>0</v>
      </c>
      <c r="AJ86" s="170" t="str">
        <f t="shared" si="38"/>
        <v>männlich</v>
      </c>
      <c r="AK86" s="97">
        <v>0</v>
      </c>
      <c r="AL86" s="97">
        <v>75</v>
      </c>
      <c r="AM86" s="97">
        <v>175</v>
      </c>
      <c r="AN86" s="97">
        <v>1</v>
      </c>
      <c r="AO86" s="168" t="str">
        <f t="shared" si="39"/>
        <v>Abitur</v>
      </c>
      <c r="AP86" s="169">
        <f t="shared" si="40"/>
        <v>1</v>
      </c>
      <c r="AQ86" s="169">
        <f t="shared" si="41"/>
        <v>0</v>
      </c>
      <c r="AR86" s="169">
        <f t="shared" si="42"/>
        <v>0</v>
      </c>
      <c r="AS86" s="97">
        <v>0</v>
      </c>
      <c r="AT86" s="171" t="str">
        <f t="shared" si="43"/>
        <v>keine</v>
      </c>
      <c r="AU86" s="97">
        <v>15</v>
      </c>
      <c r="AV86" s="168" t="str">
        <f t="shared" si="44"/>
        <v>sonst.</v>
      </c>
      <c r="AW86" s="169">
        <f t="shared" si="45"/>
        <v>0</v>
      </c>
      <c r="AX86" s="169">
        <f t="shared" si="46"/>
        <v>0</v>
      </c>
      <c r="AY86" s="169">
        <f t="shared" si="47"/>
        <v>1</v>
      </c>
      <c r="AZ86" s="169">
        <f t="shared" si="48"/>
        <v>0</v>
      </c>
      <c r="BA86" s="97">
        <v>8</v>
      </c>
      <c r="BB86" s="168" t="str">
        <f t="shared" si="49"/>
        <v>bis 10 km</v>
      </c>
      <c r="BC86" s="97">
        <v>25</v>
      </c>
      <c r="BD86" s="97">
        <v>1</v>
      </c>
      <c r="BE86" s="107"/>
      <c r="BF86" s="97">
        <v>0</v>
      </c>
    </row>
    <row r="87" spans="1:58" ht="14.25" customHeight="1" x14ac:dyDescent="0.25">
      <c r="A87" s="96">
        <v>33</v>
      </c>
      <c r="B87" s="96" t="s">
        <v>335</v>
      </c>
      <c r="C87" s="97">
        <v>3</v>
      </c>
      <c r="D87" s="109">
        <v>2</v>
      </c>
      <c r="E87" s="137">
        <f t="shared" si="28"/>
        <v>6</v>
      </c>
      <c r="F87" s="109">
        <v>0</v>
      </c>
      <c r="G87" s="110">
        <v>0</v>
      </c>
      <c r="H87" s="137">
        <f t="shared" si="29"/>
        <v>0</v>
      </c>
      <c r="I87" s="110">
        <v>0</v>
      </c>
      <c r="J87" s="109">
        <v>0</v>
      </c>
      <c r="K87" s="137">
        <f t="shared" si="30"/>
        <v>0</v>
      </c>
      <c r="L87" s="110">
        <v>0</v>
      </c>
      <c r="M87" s="110">
        <v>0</v>
      </c>
      <c r="N87" s="137">
        <f t="shared" si="31"/>
        <v>0</v>
      </c>
      <c r="O87" s="110">
        <v>0</v>
      </c>
      <c r="P87" s="109">
        <v>0</v>
      </c>
      <c r="Q87" s="137">
        <f t="shared" si="32"/>
        <v>0</v>
      </c>
      <c r="R87" s="98">
        <v>0</v>
      </c>
      <c r="S87" s="98">
        <v>0</v>
      </c>
      <c r="T87" s="137">
        <f t="shared" si="33"/>
        <v>0</v>
      </c>
      <c r="U87" s="118">
        <v>2</v>
      </c>
      <c r="V87" s="97">
        <v>1</v>
      </c>
      <c r="W87" s="97">
        <v>1</v>
      </c>
      <c r="X87" s="97">
        <v>4</v>
      </c>
      <c r="Y87" s="98">
        <v>5</v>
      </c>
      <c r="Z87" s="98">
        <v>5</v>
      </c>
      <c r="AA87" s="98">
        <v>5</v>
      </c>
      <c r="AB87" s="98">
        <v>5</v>
      </c>
      <c r="AC87" s="98">
        <v>1</v>
      </c>
      <c r="AD87" s="118">
        <v>26</v>
      </c>
      <c r="AE87" s="168" t="str">
        <f t="shared" si="34"/>
        <v>22++</v>
      </c>
      <c r="AF87" s="169">
        <f t="shared" si="35"/>
        <v>0</v>
      </c>
      <c r="AG87" s="169">
        <f t="shared" si="36"/>
        <v>0</v>
      </c>
      <c r="AH87" s="169">
        <f t="shared" si="37"/>
        <v>1</v>
      </c>
      <c r="AI87" s="97">
        <v>1</v>
      </c>
      <c r="AJ87" s="170" t="str">
        <f t="shared" si="38"/>
        <v>weiblich</v>
      </c>
      <c r="AK87" s="97">
        <v>7</v>
      </c>
      <c r="AL87" s="97">
        <v>64</v>
      </c>
      <c r="AM87" s="97">
        <v>172</v>
      </c>
      <c r="AN87" s="97">
        <v>2</v>
      </c>
      <c r="AO87" s="168" t="str">
        <f t="shared" si="39"/>
        <v>Fachabi</v>
      </c>
      <c r="AP87" s="169">
        <f t="shared" si="40"/>
        <v>0</v>
      </c>
      <c r="AQ87" s="169">
        <f t="shared" si="41"/>
        <v>1</v>
      </c>
      <c r="AR87" s="169">
        <f t="shared" si="42"/>
        <v>0</v>
      </c>
      <c r="AS87" s="97">
        <v>1</v>
      </c>
      <c r="AT87" s="171" t="str">
        <f t="shared" si="43"/>
        <v>Ber.Ausb</v>
      </c>
      <c r="AU87" s="97">
        <v>10</v>
      </c>
      <c r="AV87" s="168" t="str">
        <f t="shared" si="44"/>
        <v>sonst.</v>
      </c>
      <c r="AW87" s="169">
        <f t="shared" si="45"/>
        <v>0</v>
      </c>
      <c r="AX87" s="169">
        <f t="shared" si="46"/>
        <v>0</v>
      </c>
      <c r="AY87" s="169">
        <f t="shared" si="47"/>
        <v>1</v>
      </c>
      <c r="AZ87" s="169">
        <f t="shared" si="48"/>
        <v>0</v>
      </c>
      <c r="BA87" s="97">
        <v>19</v>
      </c>
      <c r="BB87" s="168" t="str">
        <f t="shared" si="49"/>
        <v>bis 20 km</v>
      </c>
      <c r="BC87" s="97">
        <v>30</v>
      </c>
      <c r="BD87" s="97">
        <v>1</v>
      </c>
      <c r="BE87" s="107"/>
      <c r="BF87" s="97">
        <v>1</v>
      </c>
    </row>
    <row r="88" spans="1:58" s="173" customFormat="1" ht="14.25" customHeight="1" x14ac:dyDescent="0.25">
      <c r="A88" s="163">
        <v>1</v>
      </c>
      <c r="B88" s="163" t="s">
        <v>276</v>
      </c>
      <c r="C88" s="164">
        <v>1</v>
      </c>
      <c r="D88" s="164">
        <v>5</v>
      </c>
      <c r="E88" s="165">
        <f t="shared" ref="E88:E125" si="65">C88*D88</f>
        <v>5</v>
      </c>
      <c r="F88" s="164">
        <v>3</v>
      </c>
      <c r="G88" s="166">
        <v>5</v>
      </c>
      <c r="H88" s="165">
        <f t="shared" si="29"/>
        <v>15</v>
      </c>
      <c r="I88" s="166">
        <v>4</v>
      </c>
      <c r="J88" s="164">
        <v>5</v>
      </c>
      <c r="K88" s="165">
        <f t="shared" si="30"/>
        <v>20</v>
      </c>
      <c r="L88" s="166">
        <v>2</v>
      </c>
      <c r="M88" s="166">
        <v>5</v>
      </c>
      <c r="N88" s="165">
        <f t="shared" si="31"/>
        <v>10</v>
      </c>
      <c r="O88" s="166">
        <v>2</v>
      </c>
      <c r="P88" s="164">
        <v>5</v>
      </c>
      <c r="Q88" s="165">
        <f t="shared" si="32"/>
        <v>10</v>
      </c>
      <c r="R88" s="166">
        <v>1</v>
      </c>
      <c r="S88" s="166">
        <v>1</v>
      </c>
      <c r="T88" s="165">
        <f t="shared" si="33"/>
        <v>1</v>
      </c>
      <c r="U88" s="167"/>
      <c r="V88" s="164">
        <v>5</v>
      </c>
      <c r="W88" s="164">
        <v>2</v>
      </c>
      <c r="X88" s="164">
        <v>5</v>
      </c>
      <c r="Y88" s="166">
        <v>3</v>
      </c>
      <c r="Z88" s="166">
        <v>3</v>
      </c>
      <c r="AA88" s="166">
        <v>1</v>
      </c>
      <c r="AB88" s="166">
        <v>3</v>
      </c>
      <c r="AC88" s="166">
        <v>2</v>
      </c>
      <c r="AD88" s="167">
        <v>27</v>
      </c>
      <c r="AE88" s="168" t="str">
        <f>IF(AD88&gt;0,
IF(AD88&lt;20,"unter 20",
IF(AD88&gt;=22,"22++","20-21")),"-")</f>
        <v>22++</v>
      </c>
      <c r="AF88" s="169">
        <f>IF(AD88&gt;0,IF(AD88&lt;20,1,0),"-")</f>
        <v>0</v>
      </c>
      <c r="AG88" s="169">
        <f>IF(AD88&gt;0,IF(AND(AD88&gt;19,AD88&lt;22),1,0),"-")</f>
        <v>0</v>
      </c>
      <c r="AH88" s="169">
        <f>IF(AD88&gt;0,IF(AD88&gt;21,1,0),"-")</f>
        <v>1</v>
      </c>
      <c r="AI88" s="164">
        <v>0</v>
      </c>
      <c r="AJ88" s="170" t="str">
        <f>IF($AI88&lt;&gt;"",IF($AI88=1,"weiblich","männlich"),"")</f>
        <v>männlich</v>
      </c>
      <c r="AK88" s="164">
        <v>1</v>
      </c>
      <c r="AL88" s="164">
        <v>105</v>
      </c>
      <c r="AM88" s="164">
        <v>178</v>
      </c>
      <c r="AN88" s="164">
        <v>2</v>
      </c>
      <c r="AO88" s="168" t="str">
        <f>IF(AN88&gt;0,
IF(AN88=1,"Abitur",
IF(AN88=2,"Fachabi","sonst.")),"-")</f>
        <v>Fachabi</v>
      </c>
      <c r="AP88" s="169">
        <f>IF(AN88&gt;0,IF(AN88=1,1,0),"-")</f>
        <v>0</v>
      </c>
      <c r="AQ88" s="169">
        <f>IF(AN88&gt;0,IF(AN88=2,1,0),"-")</f>
        <v>1</v>
      </c>
      <c r="AR88" s="169">
        <f>IF(AN88&gt;0,IF(AN88=3,1,0),"-")</f>
        <v>0</v>
      </c>
      <c r="AS88" s="164">
        <v>0</v>
      </c>
      <c r="AT88" s="171" t="str">
        <f>IF(AS88&lt;&gt;"",
IF(AS88=0,"keine",
IF(AS88=1,"Ber.Ausb","??")),"-")</f>
        <v>keine</v>
      </c>
      <c r="AU88" s="164">
        <v>9</v>
      </c>
      <c r="AV88" s="168" t="str">
        <f t="shared" ref="AV88" si="66">IF(AU88&gt;0,
IF(AU88=1,"Bremen",
IF(AU88=9,"NdSachs.",
IF(AU88=20,"Ausland","sonst."))),"-")</f>
        <v>NdSachs.</v>
      </c>
      <c r="AW88" s="169">
        <f t="shared" ref="AW88" si="67">IF(AU88&gt;0,IF(AU88=1,1,0),"-")</f>
        <v>0</v>
      </c>
      <c r="AX88" s="169">
        <f t="shared" ref="AX88" si="68">IF(AU88&gt;0,IF(AU88=9,1,0),"-")</f>
        <v>1</v>
      </c>
      <c r="AY88" s="169">
        <f t="shared" ref="AY88" si="69">IF(AU88&gt;0,1-AW88-AX88-AZ88,"-")</f>
        <v>0</v>
      </c>
      <c r="AZ88" s="169">
        <f t="shared" ref="AZ88" si="70">IF(AU88&gt;0,IF(AU88=20,1,0),"-")</f>
        <v>0</v>
      </c>
      <c r="BA88" s="164">
        <v>20</v>
      </c>
      <c r="BB88" s="168" t="str">
        <f>IF(BA88&gt;0,
IF(BA88&lt;=10,"bis 10 km",
IF(BA88&lt;=20,"bis 20 km",
IF(BA88&lt;=30,"bis 30 km",
"über 30"))),"-")</f>
        <v>bis 20 km</v>
      </c>
      <c r="BC88" s="164">
        <v>40</v>
      </c>
      <c r="BD88" s="164">
        <v>0</v>
      </c>
      <c r="BE88" s="172"/>
      <c r="BF88" s="164">
        <v>1</v>
      </c>
    </row>
    <row r="89" spans="1:58" s="173" customFormat="1" ht="15.75" x14ac:dyDescent="0.25">
      <c r="A89" s="163">
        <v>2</v>
      </c>
      <c r="B89" s="163" t="s">
        <v>276</v>
      </c>
      <c r="C89" s="164">
        <v>1</v>
      </c>
      <c r="D89" s="164">
        <v>2</v>
      </c>
      <c r="E89" s="165">
        <f t="shared" si="65"/>
        <v>2</v>
      </c>
      <c r="F89" s="164">
        <v>0</v>
      </c>
      <c r="G89" s="164">
        <v>0</v>
      </c>
      <c r="H89" s="165">
        <f t="shared" ref="H89:H125" si="71">F89*G89</f>
        <v>0</v>
      </c>
      <c r="I89" s="164">
        <v>0</v>
      </c>
      <c r="J89" s="164">
        <v>0</v>
      </c>
      <c r="K89" s="165">
        <f t="shared" ref="K89:K125" si="72">I89*J89</f>
        <v>0</v>
      </c>
      <c r="L89" s="164">
        <v>0</v>
      </c>
      <c r="M89" s="164">
        <v>0</v>
      </c>
      <c r="N89" s="165">
        <f t="shared" ref="N89:N125" si="73">L89*M89</f>
        <v>0</v>
      </c>
      <c r="O89" s="164">
        <v>1</v>
      </c>
      <c r="P89" s="164">
        <v>3</v>
      </c>
      <c r="Q89" s="165">
        <f t="shared" ref="Q89:Q125" si="74">O89*P89</f>
        <v>3</v>
      </c>
      <c r="R89" s="164">
        <v>0</v>
      </c>
      <c r="S89" s="164">
        <v>0</v>
      </c>
      <c r="T89" s="174">
        <f t="shared" ref="T89:T125" si="75">R89*S89</f>
        <v>0</v>
      </c>
      <c r="U89" s="167">
        <v>1</v>
      </c>
      <c r="V89" s="164">
        <v>4</v>
      </c>
      <c r="W89" s="164">
        <v>1</v>
      </c>
      <c r="X89" s="164">
        <v>4</v>
      </c>
      <c r="Y89" s="164">
        <v>2</v>
      </c>
      <c r="Z89" s="164">
        <v>1</v>
      </c>
      <c r="AA89" s="164">
        <v>3</v>
      </c>
      <c r="AB89" s="164">
        <v>1</v>
      </c>
      <c r="AC89" s="164">
        <v>3</v>
      </c>
      <c r="AD89" s="167">
        <v>21</v>
      </c>
      <c r="AE89" s="168" t="str">
        <f t="shared" ref="AE89:AE125" si="76">IF(AD89&gt;0,
IF(AD89&lt;20,"unter 20",
IF(AD89&gt;=22,"22++","20-21")),"-")</f>
        <v>20-21</v>
      </c>
      <c r="AF89" s="169">
        <f t="shared" ref="AF89:AF125" si="77">IF(AD89&gt;0,IF(AD89&lt;20,1,0),"-")</f>
        <v>0</v>
      </c>
      <c r="AG89" s="169">
        <f t="shared" ref="AG89:AG125" si="78">IF(AD89&gt;0,IF(AND(AD89&gt;19,AD89&lt;22),1,0),"-")</f>
        <v>1</v>
      </c>
      <c r="AH89" s="169">
        <f t="shared" ref="AH89:AH125" si="79">IF(AD89&gt;0,IF(AD89&gt;21,1,0),"-")</f>
        <v>0</v>
      </c>
      <c r="AI89" s="164">
        <v>0</v>
      </c>
      <c r="AJ89" s="170" t="str">
        <f t="shared" ref="AJ89:AJ125" si="80">IF($AI89&lt;&gt;"",IF($AI89=1,"weiblich","männlich"),"")</f>
        <v>männlich</v>
      </c>
      <c r="AK89" s="164">
        <v>0</v>
      </c>
      <c r="AL89" s="164">
        <v>64</v>
      </c>
      <c r="AM89" s="164">
        <v>170</v>
      </c>
      <c r="AN89" s="164">
        <v>2</v>
      </c>
      <c r="AO89" s="168" t="str">
        <f t="shared" ref="AO89:AO125" si="81">IF(AN89&gt;0,
IF(AN89=1,"Abitur",
IF(AN89=2,"Fachabi","sonst.")),"-")</f>
        <v>Fachabi</v>
      </c>
      <c r="AP89" s="169">
        <f t="shared" ref="AP89:AP125" si="82">IF(AN89&gt;0,IF(AN89=1,1,0),"-")</f>
        <v>0</v>
      </c>
      <c r="AQ89" s="169">
        <f t="shared" ref="AQ89:AQ125" si="83">IF(AN89&gt;0,IF(AN89=2,1,0),"-")</f>
        <v>1</v>
      </c>
      <c r="AR89" s="169">
        <f t="shared" ref="AR89:AR125" si="84">IF(AN89&gt;0,IF(AN89=3,1,0),"-")</f>
        <v>0</v>
      </c>
      <c r="AS89" s="164">
        <v>0</v>
      </c>
      <c r="AT89" s="171" t="str">
        <f t="shared" ref="AT89:AT125" si="85">IF(AS89&lt;&gt;"",
IF(AS89=0,"keine",
IF(AS89=1,"Ber.Ausb","??")),"-")</f>
        <v>keine</v>
      </c>
      <c r="AU89" s="164">
        <v>13</v>
      </c>
      <c r="AV89" s="168" t="str">
        <f t="shared" ref="AV89:AV125" si="86">IF(AU89&gt;0,
IF(AU89=1,"Bremen",
IF(AU89=9,"NdSachs.",
IF(AU89=20,"Ausland","sonst."))),"-")</f>
        <v>sonst.</v>
      </c>
      <c r="AW89" s="169">
        <f t="shared" ref="AW89:AW125" si="87">IF(AU89&gt;0,IF(AU89=1,1,0),"-")</f>
        <v>0</v>
      </c>
      <c r="AX89" s="169">
        <f t="shared" ref="AX89:AX125" si="88">IF(AU89&gt;0,IF(AU89=9,1,0),"-")</f>
        <v>0</v>
      </c>
      <c r="AY89" s="169">
        <f t="shared" ref="AY89:AY125" si="89">IF(AU89&gt;0,1-AW89-AX89-AZ89,"-")</f>
        <v>1</v>
      </c>
      <c r="AZ89" s="169">
        <f t="shared" ref="AZ89:AZ125" si="90">IF(AU89&gt;0,IF(AU89=20,1,0),"-")</f>
        <v>0</v>
      </c>
      <c r="BA89" s="164">
        <v>0.5</v>
      </c>
      <c r="BB89" s="168" t="str">
        <f t="shared" ref="BB89:BB125" si="91">IF(BA89&gt;0,
IF(BA89&lt;=10,"bis 10 km",
IF(BA89&lt;=20,"bis 20 km",
IF(BA89&lt;=30,"bis 30 km",
"über 30"))),"-")</f>
        <v>bis 10 km</v>
      </c>
      <c r="BC89" s="164">
        <v>7</v>
      </c>
      <c r="BD89" s="164">
        <v>0</v>
      </c>
      <c r="BE89" s="172"/>
      <c r="BF89" s="164">
        <v>0</v>
      </c>
    </row>
    <row r="90" spans="1:58" s="173" customFormat="1" ht="15.75" x14ac:dyDescent="0.25">
      <c r="A90" s="163">
        <v>3</v>
      </c>
      <c r="B90" s="163" t="s">
        <v>276</v>
      </c>
      <c r="C90" s="164">
        <v>0</v>
      </c>
      <c r="D90" s="164">
        <v>0</v>
      </c>
      <c r="E90" s="165">
        <f t="shared" si="65"/>
        <v>0</v>
      </c>
      <c r="F90" s="164">
        <v>1</v>
      </c>
      <c r="G90" s="164">
        <v>2</v>
      </c>
      <c r="H90" s="165">
        <f t="shared" si="71"/>
        <v>2</v>
      </c>
      <c r="I90" s="164">
        <v>1</v>
      </c>
      <c r="J90" s="164">
        <v>1</v>
      </c>
      <c r="K90" s="165">
        <f t="shared" si="72"/>
        <v>1</v>
      </c>
      <c r="L90" s="164">
        <v>1</v>
      </c>
      <c r="M90" s="164">
        <v>1</v>
      </c>
      <c r="N90" s="165">
        <f t="shared" si="73"/>
        <v>1</v>
      </c>
      <c r="O90" s="164">
        <v>0</v>
      </c>
      <c r="P90" s="164">
        <v>0</v>
      </c>
      <c r="Q90" s="165">
        <f t="shared" si="74"/>
        <v>0</v>
      </c>
      <c r="R90" s="164">
        <v>0</v>
      </c>
      <c r="S90" s="164">
        <v>0</v>
      </c>
      <c r="T90" s="174">
        <f t="shared" si="75"/>
        <v>0</v>
      </c>
      <c r="U90" s="167">
        <v>2</v>
      </c>
      <c r="V90" s="164">
        <v>3</v>
      </c>
      <c r="W90" s="164">
        <v>1</v>
      </c>
      <c r="X90" s="164">
        <v>3</v>
      </c>
      <c r="Y90" s="164">
        <v>4</v>
      </c>
      <c r="Z90" s="164">
        <v>3</v>
      </c>
      <c r="AA90" s="164">
        <v>4</v>
      </c>
      <c r="AB90" s="164">
        <v>2</v>
      </c>
      <c r="AC90" s="164">
        <v>2</v>
      </c>
      <c r="AD90" s="167">
        <v>27</v>
      </c>
      <c r="AE90" s="168" t="str">
        <f t="shared" si="76"/>
        <v>22++</v>
      </c>
      <c r="AF90" s="169">
        <f t="shared" si="77"/>
        <v>0</v>
      </c>
      <c r="AG90" s="169">
        <f t="shared" si="78"/>
        <v>0</v>
      </c>
      <c r="AH90" s="169">
        <f t="shared" si="79"/>
        <v>1</v>
      </c>
      <c r="AI90" s="164">
        <v>0</v>
      </c>
      <c r="AJ90" s="170" t="str">
        <f t="shared" si="80"/>
        <v>männlich</v>
      </c>
      <c r="AK90" s="164">
        <v>1</v>
      </c>
      <c r="AL90" s="164">
        <v>87</v>
      </c>
      <c r="AM90" s="164">
        <v>185</v>
      </c>
      <c r="AN90" s="164">
        <v>1</v>
      </c>
      <c r="AO90" s="168" t="str">
        <f t="shared" si="81"/>
        <v>Abitur</v>
      </c>
      <c r="AP90" s="169">
        <f t="shared" si="82"/>
        <v>1</v>
      </c>
      <c r="AQ90" s="169">
        <f t="shared" si="83"/>
        <v>0</v>
      </c>
      <c r="AR90" s="169">
        <f t="shared" si="84"/>
        <v>0</v>
      </c>
      <c r="AS90" s="164">
        <v>0</v>
      </c>
      <c r="AT90" s="171" t="str">
        <f t="shared" si="85"/>
        <v>keine</v>
      </c>
      <c r="AU90" s="164">
        <v>20</v>
      </c>
      <c r="AV90" s="168" t="str">
        <f t="shared" si="86"/>
        <v>Ausland</v>
      </c>
      <c r="AW90" s="169">
        <f t="shared" si="87"/>
        <v>0</v>
      </c>
      <c r="AX90" s="169">
        <f t="shared" si="88"/>
        <v>0</v>
      </c>
      <c r="AY90" s="169">
        <f t="shared" si="89"/>
        <v>0</v>
      </c>
      <c r="AZ90" s="169">
        <f t="shared" si="90"/>
        <v>1</v>
      </c>
      <c r="BA90" s="164">
        <v>4.5</v>
      </c>
      <c r="BB90" s="168" t="str">
        <f t="shared" si="91"/>
        <v>bis 10 km</v>
      </c>
      <c r="BC90" s="164">
        <v>20</v>
      </c>
      <c r="BD90" s="164">
        <v>1</v>
      </c>
      <c r="BE90" s="172"/>
      <c r="BF90" s="164">
        <v>1</v>
      </c>
    </row>
    <row r="91" spans="1:58" s="173" customFormat="1" ht="15.75" x14ac:dyDescent="0.25">
      <c r="A91" s="163">
        <v>4</v>
      </c>
      <c r="B91" s="163" t="s">
        <v>276</v>
      </c>
      <c r="C91" s="164">
        <v>0</v>
      </c>
      <c r="D91" s="164">
        <v>0</v>
      </c>
      <c r="E91" s="165">
        <f t="shared" si="65"/>
        <v>0</v>
      </c>
      <c r="F91" s="164">
        <v>1</v>
      </c>
      <c r="G91" s="164">
        <v>2</v>
      </c>
      <c r="H91" s="165">
        <f t="shared" si="71"/>
        <v>2</v>
      </c>
      <c r="I91" s="164">
        <v>1</v>
      </c>
      <c r="J91" s="164">
        <v>4</v>
      </c>
      <c r="K91" s="165">
        <f t="shared" si="72"/>
        <v>4</v>
      </c>
      <c r="L91" s="164">
        <v>0</v>
      </c>
      <c r="M91" s="164">
        <v>0</v>
      </c>
      <c r="N91" s="165">
        <f t="shared" si="73"/>
        <v>0</v>
      </c>
      <c r="O91" s="164">
        <v>1</v>
      </c>
      <c r="P91" s="164">
        <v>5</v>
      </c>
      <c r="Q91" s="165">
        <f t="shared" si="74"/>
        <v>5</v>
      </c>
      <c r="R91" s="164">
        <v>0</v>
      </c>
      <c r="S91" s="164">
        <v>0</v>
      </c>
      <c r="T91" s="174">
        <f t="shared" si="75"/>
        <v>0</v>
      </c>
      <c r="U91" s="167">
        <v>1</v>
      </c>
      <c r="V91" s="164">
        <v>4</v>
      </c>
      <c r="W91" s="164">
        <v>1</v>
      </c>
      <c r="X91" s="164">
        <v>4</v>
      </c>
      <c r="Y91" s="164">
        <v>2</v>
      </c>
      <c r="Z91" s="164">
        <v>3</v>
      </c>
      <c r="AA91" s="164">
        <v>4</v>
      </c>
      <c r="AB91" s="164">
        <v>4</v>
      </c>
      <c r="AC91" s="164">
        <v>1</v>
      </c>
      <c r="AD91" s="167">
        <v>20</v>
      </c>
      <c r="AE91" s="168" t="str">
        <f t="shared" si="76"/>
        <v>20-21</v>
      </c>
      <c r="AF91" s="169">
        <f t="shared" si="77"/>
        <v>0</v>
      </c>
      <c r="AG91" s="169">
        <f t="shared" si="78"/>
        <v>1</v>
      </c>
      <c r="AH91" s="169">
        <f t="shared" si="79"/>
        <v>0</v>
      </c>
      <c r="AI91" s="164">
        <v>0</v>
      </c>
      <c r="AJ91" s="170" t="str">
        <f t="shared" si="80"/>
        <v>männlich</v>
      </c>
      <c r="AK91" s="164">
        <v>1</v>
      </c>
      <c r="AL91" s="164">
        <v>74</v>
      </c>
      <c r="AM91" s="164">
        <v>183</v>
      </c>
      <c r="AN91" s="164">
        <v>1</v>
      </c>
      <c r="AO91" s="168" t="str">
        <f t="shared" si="81"/>
        <v>Abitur</v>
      </c>
      <c r="AP91" s="169">
        <f t="shared" si="82"/>
        <v>1</v>
      </c>
      <c r="AQ91" s="169">
        <f t="shared" si="83"/>
        <v>0</v>
      </c>
      <c r="AR91" s="169">
        <f t="shared" si="84"/>
        <v>0</v>
      </c>
      <c r="AS91" s="164">
        <v>0</v>
      </c>
      <c r="AT91" s="171" t="str">
        <f t="shared" si="85"/>
        <v>keine</v>
      </c>
      <c r="AU91" s="164">
        <v>9</v>
      </c>
      <c r="AV91" s="168" t="str">
        <f t="shared" si="86"/>
        <v>NdSachs.</v>
      </c>
      <c r="AW91" s="169">
        <f t="shared" si="87"/>
        <v>0</v>
      </c>
      <c r="AX91" s="169">
        <f t="shared" si="88"/>
        <v>1</v>
      </c>
      <c r="AY91" s="169">
        <f t="shared" si="89"/>
        <v>0</v>
      </c>
      <c r="AZ91" s="169">
        <f t="shared" si="90"/>
        <v>0</v>
      </c>
      <c r="BA91" s="164">
        <v>6</v>
      </c>
      <c r="BB91" s="168" t="str">
        <f t="shared" si="91"/>
        <v>bis 10 km</v>
      </c>
      <c r="BC91" s="164"/>
      <c r="BD91" s="164">
        <v>0</v>
      </c>
      <c r="BE91" s="172"/>
      <c r="BF91" s="164">
        <v>1</v>
      </c>
    </row>
    <row r="92" spans="1:58" s="173" customFormat="1" ht="15.75" x14ac:dyDescent="0.25">
      <c r="A92" s="163">
        <v>5</v>
      </c>
      <c r="B92" s="163" t="s">
        <v>276</v>
      </c>
      <c r="C92" s="164">
        <v>1</v>
      </c>
      <c r="D92" s="164">
        <v>2</v>
      </c>
      <c r="E92" s="165">
        <f t="shared" si="65"/>
        <v>2</v>
      </c>
      <c r="F92" s="164">
        <v>2</v>
      </c>
      <c r="G92" s="164">
        <v>4</v>
      </c>
      <c r="H92" s="165">
        <f t="shared" si="71"/>
        <v>8</v>
      </c>
      <c r="I92" s="164">
        <v>2</v>
      </c>
      <c r="J92" s="164">
        <v>5</v>
      </c>
      <c r="K92" s="165">
        <f t="shared" si="72"/>
        <v>10</v>
      </c>
      <c r="L92" s="164">
        <v>0</v>
      </c>
      <c r="M92" s="164">
        <v>0</v>
      </c>
      <c r="N92" s="165">
        <f t="shared" si="73"/>
        <v>0</v>
      </c>
      <c r="O92" s="164">
        <v>1</v>
      </c>
      <c r="P92" s="164">
        <v>5</v>
      </c>
      <c r="Q92" s="165">
        <f t="shared" si="74"/>
        <v>5</v>
      </c>
      <c r="R92" s="164"/>
      <c r="S92" s="164"/>
      <c r="T92" s="174">
        <f t="shared" si="75"/>
        <v>0</v>
      </c>
      <c r="U92" s="167">
        <v>1</v>
      </c>
      <c r="V92" s="164">
        <v>5</v>
      </c>
      <c r="W92" s="164">
        <v>5</v>
      </c>
      <c r="X92" s="164">
        <v>4</v>
      </c>
      <c r="Y92" s="164">
        <v>1</v>
      </c>
      <c r="Z92" s="164">
        <v>1</v>
      </c>
      <c r="AA92" s="164">
        <v>1</v>
      </c>
      <c r="AB92" s="164">
        <v>1</v>
      </c>
      <c r="AC92" s="164">
        <v>5</v>
      </c>
      <c r="AD92" s="167">
        <v>20</v>
      </c>
      <c r="AE92" s="168" t="str">
        <f t="shared" si="76"/>
        <v>20-21</v>
      </c>
      <c r="AF92" s="169">
        <f t="shared" si="77"/>
        <v>0</v>
      </c>
      <c r="AG92" s="169">
        <f t="shared" si="78"/>
        <v>1</v>
      </c>
      <c r="AH92" s="169">
        <f t="shared" si="79"/>
        <v>0</v>
      </c>
      <c r="AI92" s="164">
        <v>0</v>
      </c>
      <c r="AJ92" s="170" t="str">
        <f t="shared" si="80"/>
        <v>männlich</v>
      </c>
      <c r="AK92" s="164">
        <v>0</v>
      </c>
      <c r="AL92" s="164">
        <v>70</v>
      </c>
      <c r="AM92" s="164">
        <v>184</v>
      </c>
      <c r="AN92" s="164">
        <v>1</v>
      </c>
      <c r="AO92" s="168" t="str">
        <f t="shared" si="81"/>
        <v>Abitur</v>
      </c>
      <c r="AP92" s="169">
        <f t="shared" si="82"/>
        <v>1</v>
      </c>
      <c r="AQ92" s="169">
        <f t="shared" si="83"/>
        <v>0</v>
      </c>
      <c r="AR92" s="169">
        <f t="shared" si="84"/>
        <v>0</v>
      </c>
      <c r="AS92" s="164">
        <v>0</v>
      </c>
      <c r="AT92" s="171" t="str">
        <f t="shared" si="85"/>
        <v>keine</v>
      </c>
      <c r="AU92" s="164">
        <v>1</v>
      </c>
      <c r="AV92" s="168" t="str">
        <f t="shared" si="86"/>
        <v>Bremen</v>
      </c>
      <c r="AW92" s="169">
        <f t="shared" si="87"/>
        <v>1</v>
      </c>
      <c r="AX92" s="169">
        <f t="shared" si="88"/>
        <v>0</v>
      </c>
      <c r="AY92" s="169">
        <f t="shared" si="89"/>
        <v>0</v>
      </c>
      <c r="AZ92" s="169">
        <f t="shared" si="90"/>
        <v>0</v>
      </c>
      <c r="BA92" s="164">
        <v>50</v>
      </c>
      <c r="BB92" s="168" t="str">
        <f t="shared" si="91"/>
        <v>über 30</v>
      </c>
      <c r="BC92" s="164">
        <v>40</v>
      </c>
      <c r="BD92" s="164">
        <v>1</v>
      </c>
      <c r="BE92" s="172"/>
      <c r="BF92" s="164">
        <v>0</v>
      </c>
    </row>
    <row r="93" spans="1:58" s="173" customFormat="1" ht="15.75" x14ac:dyDescent="0.25">
      <c r="A93" s="163">
        <v>6</v>
      </c>
      <c r="B93" s="163" t="s">
        <v>276</v>
      </c>
      <c r="C93" s="164">
        <v>2</v>
      </c>
      <c r="D93" s="164">
        <v>2</v>
      </c>
      <c r="E93" s="165">
        <f t="shared" si="65"/>
        <v>4</v>
      </c>
      <c r="F93" s="164">
        <v>0</v>
      </c>
      <c r="G93" s="164">
        <v>0</v>
      </c>
      <c r="H93" s="165">
        <f t="shared" si="71"/>
        <v>0</v>
      </c>
      <c r="I93" s="164">
        <v>3</v>
      </c>
      <c r="J93" s="164">
        <v>3</v>
      </c>
      <c r="K93" s="165">
        <f t="shared" si="72"/>
        <v>9</v>
      </c>
      <c r="L93" s="164">
        <v>1</v>
      </c>
      <c r="M93" s="164">
        <v>3</v>
      </c>
      <c r="N93" s="165">
        <f t="shared" si="73"/>
        <v>3</v>
      </c>
      <c r="O93" s="164">
        <v>5</v>
      </c>
      <c r="P93" s="164">
        <v>5</v>
      </c>
      <c r="Q93" s="165">
        <f t="shared" si="74"/>
        <v>25</v>
      </c>
      <c r="R93" s="164">
        <v>0</v>
      </c>
      <c r="S93" s="164">
        <v>0</v>
      </c>
      <c r="T93" s="174">
        <f t="shared" si="75"/>
        <v>0</v>
      </c>
      <c r="U93" s="167">
        <v>5</v>
      </c>
      <c r="V93" s="164">
        <v>2</v>
      </c>
      <c r="W93" s="164">
        <v>2</v>
      </c>
      <c r="X93" s="164">
        <v>4</v>
      </c>
      <c r="Y93" s="164">
        <v>4</v>
      </c>
      <c r="Z93" s="164">
        <v>3</v>
      </c>
      <c r="AA93" s="164">
        <v>3</v>
      </c>
      <c r="AB93" s="164">
        <v>4</v>
      </c>
      <c r="AC93" s="164">
        <v>2</v>
      </c>
      <c r="AD93" s="167">
        <v>23</v>
      </c>
      <c r="AE93" s="168" t="str">
        <f t="shared" si="76"/>
        <v>22++</v>
      </c>
      <c r="AF93" s="169">
        <f t="shared" si="77"/>
        <v>0</v>
      </c>
      <c r="AG93" s="169">
        <f t="shared" si="78"/>
        <v>0</v>
      </c>
      <c r="AH93" s="169">
        <f t="shared" si="79"/>
        <v>1</v>
      </c>
      <c r="AI93" s="164">
        <v>0</v>
      </c>
      <c r="AJ93" s="170" t="str">
        <f t="shared" si="80"/>
        <v>männlich</v>
      </c>
      <c r="AK93" s="164">
        <v>3</v>
      </c>
      <c r="AL93" s="164">
        <v>92</v>
      </c>
      <c r="AM93" s="164">
        <v>182</v>
      </c>
      <c r="AN93" s="164">
        <v>1</v>
      </c>
      <c r="AO93" s="168" t="str">
        <f t="shared" si="81"/>
        <v>Abitur</v>
      </c>
      <c r="AP93" s="169">
        <f t="shared" si="82"/>
        <v>1</v>
      </c>
      <c r="AQ93" s="169">
        <f t="shared" si="83"/>
        <v>0</v>
      </c>
      <c r="AR93" s="169">
        <f t="shared" si="84"/>
        <v>0</v>
      </c>
      <c r="AS93" s="164">
        <v>0</v>
      </c>
      <c r="AT93" s="171" t="str">
        <f t="shared" si="85"/>
        <v>keine</v>
      </c>
      <c r="AU93" s="164">
        <v>1</v>
      </c>
      <c r="AV93" s="168" t="str">
        <f t="shared" si="86"/>
        <v>Bremen</v>
      </c>
      <c r="AW93" s="169">
        <f t="shared" si="87"/>
        <v>1</v>
      </c>
      <c r="AX93" s="169">
        <f t="shared" si="88"/>
        <v>0</v>
      </c>
      <c r="AY93" s="169">
        <f t="shared" si="89"/>
        <v>0</v>
      </c>
      <c r="AZ93" s="169">
        <f t="shared" si="90"/>
        <v>0</v>
      </c>
      <c r="BA93" s="164">
        <v>3</v>
      </c>
      <c r="BB93" s="168" t="str">
        <f t="shared" si="91"/>
        <v>bis 10 km</v>
      </c>
      <c r="BC93" s="164">
        <v>20</v>
      </c>
      <c r="BD93" s="164">
        <v>1</v>
      </c>
      <c r="BE93" s="172"/>
      <c r="BF93" s="164">
        <v>1</v>
      </c>
    </row>
    <row r="94" spans="1:58" s="173" customFormat="1" ht="15.75" x14ac:dyDescent="0.25">
      <c r="A94" s="163">
        <v>7</v>
      </c>
      <c r="B94" s="163" t="s">
        <v>276</v>
      </c>
      <c r="C94" s="164">
        <v>1</v>
      </c>
      <c r="D94" s="164">
        <v>3</v>
      </c>
      <c r="E94" s="165">
        <f t="shared" si="65"/>
        <v>3</v>
      </c>
      <c r="F94" s="164">
        <v>0</v>
      </c>
      <c r="G94" s="164">
        <v>0</v>
      </c>
      <c r="H94" s="165">
        <f t="shared" si="71"/>
        <v>0</v>
      </c>
      <c r="I94" s="164">
        <v>1</v>
      </c>
      <c r="J94" s="164">
        <v>3</v>
      </c>
      <c r="K94" s="165">
        <f t="shared" si="72"/>
        <v>3</v>
      </c>
      <c r="L94" s="164">
        <v>0</v>
      </c>
      <c r="M94" s="164">
        <v>0</v>
      </c>
      <c r="N94" s="165">
        <f t="shared" si="73"/>
        <v>0</v>
      </c>
      <c r="O94" s="164">
        <v>1</v>
      </c>
      <c r="P94" s="164">
        <v>3</v>
      </c>
      <c r="Q94" s="165">
        <f t="shared" si="74"/>
        <v>3</v>
      </c>
      <c r="R94" s="164">
        <v>0</v>
      </c>
      <c r="S94" s="164">
        <v>0</v>
      </c>
      <c r="T94" s="174">
        <f t="shared" si="75"/>
        <v>0</v>
      </c>
      <c r="U94" s="167">
        <v>1</v>
      </c>
      <c r="V94" s="164">
        <v>4</v>
      </c>
      <c r="W94" s="164">
        <v>3</v>
      </c>
      <c r="X94" s="164">
        <v>2</v>
      </c>
      <c r="Y94" s="164">
        <v>2</v>
      </c>
      <c r="Z94" s="164">
        <v>3</v>
      </c>
      <c r="AA94" s="164">
        <v>2</v>
      </c>
      <c r="AB94" s="164">
        <v>2</v>
      </c>
      <c r="AC94" s="164">
        <v>2</v>
      </c>
      <c r="AD94" s="167">
        <v>30</v>
      </c>
      <c r="AE94" s="168" t="str">
        <f t="shared" si="76"/>
        <v>22++</v>
      </c>
      <c r="AF94" s="169">
        <f t="shared" si="77"/>
        <v>0</v>
      </c>
      <c r="AG94" s="169">
        <f t="shared" si="78"/>
        <v>0</v>
      </c>
      <c r="AH94" s="169">
        <f t="shared" si="79"/>
        <v>1</v>
      </c>
      <c r="AI94" s="164">
        <v>0</v>
      </c>
      <c r="AJ94" s="170" t="str">
        <f t="shared" si="80"/>
        <v>männlich</v>
      </c>
      <c r="AK94" s="164">
        <v>10</v>
      </c>
      <c r="AL94" s="164">
        <v>89</v>
      </c>
      <c r="AM94" s="164">
        <v>186</v>
      </c>
      <c r="AN94" s="164">
        <v>2</v>
      </c>
      <c r="AO94" s="168" t="str">
        <f t="shared" si="81"/>
        <v>Fachabi</v>
      </c>
      <c r="AP94" s="169">
        <f t="shared" si="82"/>
        <v>0</v>
      </c>
      <c r="AQ94" s="169">
        <f t="shared" si="83"/>
        <v>1</v>
      </c>
      <c r="AR94" s="169">
        <f t="shared" si="84"/>
        <v>0</v>
      </c>
      <c r="AS94" s="164">
        <v>0</v>
      </c>
      <c r="AT94" s="171" t="str">
        <f t="shared" si="85"/>
        <v>keine</v>
      </c>
      <c r="AU94" s="164">
        <v>15</v>
      </c>
      <c r="AV94" s="168" t="str">
        <f t="shared" si="86"/>
        <v>sonst.</v>
      </c>
      <c r="AW94" s="169">
        <f t="shared" si="87"/>
        <v>0</v>
      </c>
      <c r="AX94" s="169">
        <f t="shared" si="88"/>
        <v>0</v>
      </c>
      <c r="AY94" s="169">
        <f t="shared" si="89"/>
        <v>1</v>
      </c>
      <c r="AZ94" s="169">
        <f t="shared" si="90"/>
        <v>0</v>
      </c>
      <c r="BA94" s="164">
        <v>20</v>
      </c>
      <c r="BB94" s="168" t="str">
        <f t="shared" si="91"/>
        <v>bis 20 km</v>
      </c>
      <c r="BC94" s="164">
        <v>50</v>
      </c>
      <c r="BD94" s="164">
        <v>0</v>
      </c>
      <c r="BE94" s="172"/>
      <c r="BF94" s="164">
        <v>0</v>
      </c>
    </row>
    <row r="95" spans="1:58" s="173" customFormat="1" ht="15.75" x14ac:dyDescent="0.25">
      <c r="A95" s="163">
        <v>8</v>
      </c>
      <c r="B95" s="163" t="s">
        <v>276</v>
      </c>
      <c r="C95" s="164">
        <v>1</v>
      </c>
      <c r="D95" s="164">
        <v>4.5</v>
      </c>
      <c r="E95" s="165">
        <f t="shared" si="65"/>
        <v>4.5</v>
      </c>
      <c r="F95" s="164">
        <v>0</v>
      </c>
      <c r="G95" s="164">
        <v>0</v>
      </c>
      <c r="H95" s="165">
        <f t="shared" si="71"/>
        <v>0</v>
      </c>
      <c r="I95" s="164">
        <v>1</v>
      </c>
      <c r="J95" s="164">
        <v>2</v>
      </c>
      <c r="K95" s="165">
        <f t="shared" si="72"/>
        <v>2</v>
      </c>
      <c r="L95" s="164">
        <v>0</v>
      </c>
      <c r="M95" s="164">
        <v>2</v>
      </c>
      <c r="N95" s="165">
        <f t="shared" si="73"/>
        <v>0</v>
      </c>
      <c r="O95" s="164">
        <v>1</v>
      </c>
      <c r="P95" s="164">
        <v>1</v>
      </c>
      <c r="Q95" s="165">
        <f t="shared" si="74"/>
        <v>1</v>
      </c>
      <c r="R95" s="164">
        <v>0</v>
      </c>
      <c r="S95" s="164">
        <v>0</v>
      </c>
      <c r="T95" s="174">
        <f t="shared" si="75"/>
        <v>0</v>
      </c>
      <c r="U95" s="167">
        <v>2</v>
      </c>
      <c r="V95" s="164">
        <v>5</v>
      </c>
      <c r="W95" s="164">
        <v>1</v>
      </c>
      <c r="X95" s="164">
        <v>4</v>
      </c>
      <c r="Y95" s="164">
        <v>3</v>
      </c>
      <c r="Z95" s="164">
        <v>2</v>
      </c>
      <c r="AA95" s="164">
        <v>3</v>
      </c>
      <c r="AB95" s="164">
        <v>2</v>
      </c>
      <c r="AC95" s="164">
        <v>1</v>
      </c>
      <c r="AD95" s="167">
        <v>22</v>
      </c>
      <c r="AE95" s="168" t="str">
        <f t="shared" si="76"/>
        <v>22++</v>
      </c>
      <c r="AF95" s="169">
        <f t="shared" si="77"/>
        <v>0</v>
      </c>
      <c r="AG95" s="169">
        <f t="shared" si="78"/>
        <v>0</v>
      </c>
      <c r="AH95" s="169">
        <f t="shared" si="79"/>
        <v>1</v>
      </c>
      <c r="AI95" s="164">
        <v>1</v>
      </c>
      <c r="AJ95" s="170" t="str">
        <f t="shared" si="80"/>
        <v>weiblich</v>
      </c>
      <c r="AK95" s="164">
        <v>1</v>
      </c>
      <c r="AL95" s="164">
        <v>75</v>
      </c>
      <c r="AM95" s="164">
        <v>155</v>
      </c>
      <c r="AN95" s="164">
        <v>1</v>
      </c>
      <c r="AO95" s="168" t="str">
        <f t="shared" si="81"/>
        <v>Abitur</v>
      </c>
      <c r="AP95" s="169">
        <f t="shared" si="82"/>
        <v>1</v>
      </c>
      <c r="AQ95" s="169">
        <f t="shared" si="83"/>
        <v>0</v>
      </c>
      <c r="AR95" s="169">
        <f t="shared" si="84"/>
        <v>0</v>
      </c>
      <c r="AS95" s="164">
        <v>0</v>
      </c>
      <c r="AT95" s="171" t="str">
        <f t="shared" si="85"/>
        <v>keine</v>
      </c>
      <c r="AU95" s="164">
        <v>20</v>
      </c>
      <c r="AV95" s="168" t="str">
        <f t="shared" si="86"/>
        <v>Ausland</v>
      </c>
      <c r="AW95" s="169">
        <f t="shared" si="87"/>
        <v>0</v>
      </c>
      <c r="AX95" s="169">
        <f t="shared" si="88"/>
        <v>0</v>
      </c>
      <c r="AY95" s="169">
        <f t="shared" si="89"/>
        <v>0</v>
      </c>
      <c r="AZ95" s="169">
        <f t="shared" si="90"/>
        <v>1</v>
      </c>
      <c r="BA95" s="164"/>
      <c r="BB95" s="168" t="str">
        <f t="shared" si="91"/>
        <v>-</v>
      </c>
      <c r="BC95" s="164">
        <v>10</v>
      </c>
      <c r="BD95" s="164">
        <v>1</v>
      </c>
      <c r="BE95" s="172"/>
      <c r="BF95" s="164">
        <v>0</v>
      </c>
    </row>
    <row r="96" spans="1:58" s="173" customFormat="1" ht="15.75" x14ac:dyDescent="0.25">
      <c r="A96" s="163">
        <v>9</v>
      </c>
      <c r="B96" s="163" t="s">
        <v>276</v>
      </c>
      <c r="C96" s="164">
        <v>1.5</v>
      </c>
      <c r="D96" s="164">
        <v>4.5</v>
      </c>
      <c r="E96" s="165">
        <f t="shared" si="65"/>
        <v>6.75</v>
      </c>
      <c r="F96" s="164">
        <v>0</v>
      </c>
      <c r="G96" s="164">
        <v>0</v>
      </c>
      <c r="H96" s="165">
        <f t="shared" si="71"/>
        <v>0</v>
      </c>
      <c r="I96" s="164">
        <v>0</v>
      </c>
      <c r="J96" s="164">
        <v>0</v>
      </c>
      <c r="K96" s="165">
        <f t="shared" si="72"/>
        <v>0</v>
      </c>
      <c r="L96" s="164">
        <v>1</v>
      </c>
      <c r="M96" s="164">
        <v>2.5</v>
      </c>
      <c r="N96" s="165">
        <f t="shared" si="73"/>
        <v>2.5</v>
      </c>
      <c r="O96" s="164">
        <v>1</v>
      </c>
      <c r="P96" s="164">
        <v>3</v>
      </c>
      <c r="Q96" s="165">
        <f t="shared" si="74"/>
        <v>3</v>
      </c>
      <c r="R96" s="164">
        <v>0.5</v>
      </c>
      <c r="S96" s="164">
        <v>1.5</v>
      </c>
      <c r="T96" s="174">
        <f t="shared" si="75"/>
        <v>0.75</v>
      </c>
      <c r="U96" s="167">
        <v>5</v>
      </c>
      <c r="V96" s="164">
        <v>5</v>
      </c>
      <c r="W96" s="164">
        <v>1</v>
      </c>
      <c r="X96" s="164">
        <v>3</v>
      </c>
      <c r="Y96" s="164">
        <v>1</v>
      </c>
      <c r="Z96" s="164">
        <v>1</v>
      </c>
      <c r="AA96" s="164">
        <v>1</v>
      </c>
      <c r="AB96" s="164">
        <v>1</v>
      </c>
      <c r="AC96" s="164">
        <v>3</v>
      </c>
      <c r="AD96" s="167">
        <v>20</v>
      </c>
      <c r="AE96" s="168" t="str">
        <f t="shared" si="76"/>
        <v>20-21</v>
      </c>
      <c r="AF96" s="169">
        <f t="shared" si="77"/>
        <v>0</v>
      </c>
      <c r="AG96" s="169">
        <f t="shared" si="78"/>
        <v>1</v>
      </c>
      <c r="AH96" s="169">
        <f t="shared" si="79"/>
        <v>0</v>
      </c>
      <c r="AI96" s="164"/>
      <c r="AJ96" s="170" t="str">
        <f t="shared" si="80"/>
        <v/>
      </c>
      <c r="AK96" s="164">
        <v>2</v>
      </c>
      <c r="AL96" s="164">
        <v>69</v>
      </c>
      <c r="AM96" s="164">
        <v>174</v>
      </c>
      <c r="AN96" s="164">
        <v>1</v>
      </c>
      <c r="AO96" s="168" t="str">
        <f t="shared" si="81"/>
        <v>Abitur</v>
      </c>
      <c r="AP96" s="169">
        <f t="shared" si="82"/>
        <v>1</v>
      </c>
      <c r="AQ96" s="169">
        <f t="shared" si="83"/>
        <v>0</v>
      </c>
      <c r="AR96" s="169">
        <f t="shared" si="84"/>
        <v>0</v>
      </c>
      <c r="AS96" s="164">
        <v>0</v>
      </c>
      <c r="AT96" s="171" t="str">
        <f t="shared" si="85"/>
        <v>keine</v>
      </c>
      <c r="AU96" s="164">
        <v>20</v>
      </c>
      <c r="AV96" s="168" t="str">
        <f t="shared" si="86"/>
        <v>Ausland</v>
      </c>
      <c r="AW96" s="169">
        <f t="shared" si="87"/>
        <v>0</v>
      </c>
      <c r="AX96" s="169">
        <f t="shared" si="88"/>
        <v>0</v>
      </c>
      <c r="AY96" s="169">
        <f t="shared" si="89"/>
        <v>0</v>
      </c>
      <c r="AZ96" s="169">
        <f t="shared" si="90"/>
        <v>1</v>
      </c>
      <c r="BA96" s="164"/>
      <c r="BB96" s="168" t="str">
        <f t="shared" si="91"/>
        <v>-</v>
      </c>
      <c r="BC96" s="164">
        <v>30</v>
      </c>
      <c r="BD96" s="164">
        <v>1</v>
      </c>
      <c r="BE96" s="172"/>
      <c r="BF96" s="164">
        <v>0</v>
      </c>
    </row>
    <row r="97" spans="1:58" s="173" customFormat="1" ht="15.75" x14ac:dyDescent="0.25">
      <c r="A97" s="163">
        <v>10</v>
      </c>
      <c r="B97" s="163" t="s">
        <v>276</v>
      </c>
      <c r="C97" s="164">
        <v>0</v>
      </c>
      <c r="D97" s="164">
        <v>0</v>
      </c>
      <c r="E97" s="165">
        <f t="shared" si="65"/>
        <v>0</v>
      </c>
      <c r="F97" s="164">
        <v>0</v>
      </c>
      <c r="G97" s="164">
        <v>0</v>
      </c>
      <c r="H97" s="165">
        <f t="shared" si="71"/>
        <v>0</v>
      </c>
      <c r="I97" s="164">
        <v>1</v>
      </c>
      <c r="J97" s="164">
        <v>1</v>
      </c>
      <c r="K97" s="165">
        <f t="shared" si="72"/>
        <v>1</v>
      </c>
      <c r="L97" s="164">
        <v>0</v>
      </c>
      <c r="M97" s="164">
        <v>0</v>
      </c>
      <c r="N97" s="165">
        <f t="shared" si="73"/>
        <v>0</v>
      </c>
      <c r="O97" s="164">
        <v>1</v>
      </c>
      <c r="P97" s="164">
        <v>5</v>
      </c>
      <c r="Q97" s="165">
        <f t="shared" si="74"/>
        <v>5</v>
      </c>
      <c r="R97" s="164">
        <v>0</v>
      </c>
      <c r="S97" s="164">
        <v>0</v>
      </c>
      <c r="T97" s="174">
        <f t="shared" si="75"/>
        <v>0</v>
      </c>
      <c r="U97" s="167">
        <v>3</v>
      </c>
      <c r="V97" s="164">
        <v>2</v>
      </c>
      <c r="W97" s="164">
        <v>5</v>
      </c>
      <c r="X97" s="164">
        <v>4</v>
      </c>
      <c r="Y97" s="164">
        <v>3</v>
      </c>
      <c r="Z97" s="164">
        <v>3</v>
      </c>
      <c r="AA97" s="164">
        <v>3</v>
      </c>
      <c r="AB97" s="164">
        <v>4</v>
      </c>
      <c r="AC97" s="164">
        <v>1</v>
      </c>
      <c r="AD97" s="167">
        <v>19</v>
      </c>
      <c r="AE97" s="168" t="str">
        <f t="shared" si="76"/>
        <v>unter 20</v>
      </c>
      <c r="AF97" s="169">
        <f t="shared" si="77"/>
        <v>1</v>
      </c>
      <c r="AG97" s="169">
        <f t="shared" si="78"/>
        <v>0</v>
      </c>
      <c r="AH97" s="169">
        <f t="shared" si="79"/>
        <v>0</v>
      </c>
      <c r="AI97" s="164">
        <v>1</v>
      </c>
      <c r="AJ97" s="170" t="str">
        <f t="shared" si="80"/>
        <v>weiblich</v>
      </c>
      <c r="AK97" s="164">
        <v>2</v>
      </c>
      <c r="AL97" s="164"/>
      <c r="AM97" s="164">
        <v>172</v>
      </c>
      <c r="AN97" s="164">
        <v>1</v>
      </c>
      <c r="AO97" s="168" t="str">
        <f t="shared" si="81"/>
        <v>Abitur</v>
      </c>
      <c r="AP97" s="169">
        <f t="shared" si="82"/>
        <v>1</v>
      </c>
      <c r="AQ97" s="169">
        <f t="shared" si="83"/>
        <v>0</v>
      </c>
      <c r="AR97" s="169">
        <f t="shared" si="84"/>
        <v>0</v>
      </c>
      <c r="AS97" s="164">
        <v>0</v>
      </c>
      <c r="AT97" s="171" t="str">
        <f t="shared" si="85"/>
        <v>keine</v>
      </c>
      <c r="AU97" s="164"/>
      <c r="AV97" s="168" t="str">
        <f t="shared" si="86"/>
        <v>-</v>
      </c>
      <c r="AW97" s="169" t="str">
        <f t="shared" si="87"/>
        <v>-</v>
      </c>
      <c r="AX97" s="169" t="str">
        <f t="shared" si="88"/>
        <v>-</v>
      </c>
      <c r="AY97" s="169" t="str">
        <f t="shared" si="89"/>
        <v>-</v>
      </c>
      <c r="AZ97" s="169" t="str">
        <f t="shared" si="90"/>
        <v>-</v>
      </c>
      <c r="BA97" s="164"/>
      <c r="BB97" s="168" t="str">
        <f t="shared" si="91"/>
        <v>-</v>
      </c>
      <c r="BC97" s="164">
        <v>20</v>
      </c>
      <c r="BD97" s="164">
        <v>1</v>
      </c>
      <c r="BE97" s="172"/>
      <c r="BF97" s="164">
        <v>1</v>
      </c>
    </row>
    <row r="98" spans="1:58" s="173" customFormat="1" ht="15.75" x14ac:dyDescent="0.25">
      <c r="A98" s="163">
        <v>11</v>
      </c>
      <c r="B98" s="163" t="s">
        <v>276</v>
      </c>
      <c r="C98" s="164">
        <v>0</v>
      </c>
      <c r="D98" s="164">
        <v>0</v>
      </c>
      <c r="E98" s="165">
        <f t="shared" si="65"/>
        <v>0</v>
      </c>
      <c r="F98" s="164">
        <v>1</v>
      </c>
      <c r="G98" s="164">
        <v>2</v>
      </c>
      <c r="H98" s="165">
        <f t="shared" si="71"/>
        <v>2</v>
      </c>
      <c r="I98" s="164">
        <v>0</v>
      </c>
      <c r="J98" s="164">
        <v>0</v>
      </c>
      <c r="K98" s="165">
        <f t="shared" si="72"/>
        <v>0</v>
      </c>
      <c r="L98" s="164">
        <v>0</v>
      </c>
      <c r="M98" s="164">
        <v>0</v>
      </c>
      <c r="N98" s="165">
        <f t="shared" si="73"/>
        <v>0</v>
      </c>
      <c r="O98" s="164">
        <v>1</v>
      </c>
      <c r="P98" s="164">
        <v>5</v>
      </c>
      <c r="Q98" s="165">
        <f t="shared" si="74"/>
        <v>5</v>
      </c>
      <c r="R98" s="164">
        <v>0</v>
      </c>
      <c r="S98" s="164">
        <v>0</v>
      </c>
      <c r="T98" s="174">
        <f t="shared" si="75"/>
        <v>0</v>
      </c>
      <c r="U98" s="167">
        <v>3</v>
      </c>
      <c r="V98" s="164">
        <v>4</v>
      </c>
      <c r="W98" s="164">
        <v>5</v>
      </c>
      <c r="X98" s="164">
        <v>1</v>
      </c>
      <c r="Y98" s="164">
        <v>3</v>
      </c>
      <c r="Z98" s="164">
        <v>3</v>
      </c>
      <c r="AA98" s="164">
        <v>3</v>
      </c>
      <c r="AB98" s="164">
        <v>3</v>
      </c>
      <c r="AC98" s="164">
        <v>4</v>
      </c>
      <c r="AD98" s="167">
        <v>22</v>
      </c>
      <c r="AE98" s="168" t="str">
        <f t="shared" si="76"/>
        <v>22++</v>
      </c>
      <c r="AF98" s="169">
        <f t="shared" si="77"/>
        <v>0</v>
      </c>
      <c r="AG98" s="169">
        <f t="shared" si="78"/>
        <v>0</v>
      </c>
      <c r="AH98" s="169">
        <f t="shared" si="79"/>
        <v>1</v>
      </c>
      <c r="AI98" s="164">
        <v>1</v>
      </c>
      <c r="AJ98" s="170" t="str">
        <f t="shared" si="80"/>
        <v>weiblich</v>
      </c>
      <c r="AK98" s="164">
        <v>1</v>
      </c>
      <c r="AL98" s="164"/>
      <c r="AM98" s="164">
        <v>181</v>
      </c>
      <c r="AN98" s="164">
        <v>1</v>
      </c>
      <c r="AO98" s="168" t="str">
        <f t="shared" si="81"/>
        <v>Abitur</v>
      </c>
      <c r="AP98" s="169">
        <f t="shared" si="82"/>
        <v>1</v>
      </c>
      <c r="AQ98" s="169">
        <f t="shared" si="83"/>
        <v>0</v>
      </c>
      <c r="AR98" s="169">
        <f t="shared" si="84"/>
        <v>0</v>
      </c>
      <c r="AS98" s="164">
        <v>0</v>
      </c>
      <c r="AT98" s="171" t="str">
        <f t="shared" si="85"/>
        <v>keine</v>
      </c>
      <c r="AU98" s="164">
        <v>20</v>
      </c>
      <c r="AV98" s="168" t="str">
        <f t="shared" si="86"/>
        <v>Ausland</v>
      </c>
      <c r="AW98" s="169">
        <f t="shared" si="87"/>
        <v>0</v>
      </c>
      <c r="AX98" s="169">
        <f t="shared" si="88"/>
        <v>0</v>
      </c>
      <c r="AY98" s="169">
        <f t="shared" si="89"/>
        <v>0</v>
      </c>
      <c r="AZ98" s="169">
        <f t="shared" si="90"/>
        <v>1</v>
      </c>
      <c r="BA98" s="164"/>
      <c r="BB98" s="168" t="str">
        <f t="shared" si="91"/>
        <v>-</v>
      </c>
      <c r="BC98" s="164">
        <v>7</v>
      </c>
      <c r="BD98" s="164">
        <v>1</v>
      </c>
      <c r="BE98" s="172"/>
      <c r="BF98" s="164">
        <v>1</v>
      </c>
    </row>
    <row r="99" spans="1:58" s="173" customFormat="1" ht="15.75" x14ac:dyDescent="0.25">
      <c r="A99" s="163">
        <v>12</v>
      </c>
      <c r="B99" s="163" t="s">
        <v>276</v>
      </c>
      <c r="C99" s="164">
        <v>1</v>
      </c>
      <c r="D99" s="164">
        <v>1</v>
      </c>
      <c r="E99" s="165">
        <f t="shared" si="65"/>
        <v>1</v>
      </c>
      <c r="F99" s="164">
        <v>0</v>
      </c>
      <c r="G99" s="164">
        <v>0</v>
      </c>
      <c r="H99" s="165">
        <f t="shared" si="71"/>
        <v>0</v>
      </c>
      <c r="I99" s="164">
        <v>0</v>
      </c>
      <c r="J99" s="164">
        <v>0</v>
      </c>
      <c r="K99" s="165">
        <f t="shared" si="72"/>
        <v>0</v>
      </c>
      <c r="L99" s="164">
        <v>0</v>
      </c>
      <c r="M99" s="164">
        <v>1</v>
      </c>
      <c r="N99" s="165">
        <f t="shared" si="73"/>
        <v>0</v>
      </c>
      <c r="O99" s="164">
        <v>0</v>
      </c>
      <c r="P99" s="164">
        <v>1</v>
      </c>
      <c r="Q99" s="165">
        <f t="shared" si="74"/>
        <v>0</v>
      </c>
      <c r="R99" s="164">
        <v>0</v>
      </c>
      <c r="S99" s="164">
        <v>0</v>
      </c>
      <c r="T99" s="174">
        <f t="shared" si="75"/>
        <v>0</v>
      </c>
      <c r="U99" s="167">
        <v>4</v>
      </c>
      <c r="V99" s="164">
        <v>2</v>
      </c>
      <c r="W99" s="164">
        <v>2</v>
      </c>
      <c r="X99" s="164">
        <v>5</v>
      </c>
      <c r="Y99" s="164">
        <v>1</v>
      </c>
      <c r="Z99" s="164">
        <v>1</v>
      </c>
      <c r="AA99" s="164">
        <v>1</v>
      </c>
      <c r="AB99" s="164">
        <v>1</v>
      </c>
      <c r="AC99" s="164">
        <v>1</v>
      </c>
      <c r="AD99" s="167">
        <v>25</v>
      </c>
      <c r="AE99" s="168" t="str">
        <f t="shared" si="76"/>
        <v>22++</v>
      </c>
      <c r="AF99" s="169">
        <f t="shared" si="77"/>
        <v>0</v>
      </c>
      <c r="AG99" s="169">
        <f t="shared" si="78"/>
        <v>0</v>
      </c>
      <c r="AH99" s="169">
        <f t="shared" si="79"/>
        <v>1</v>
      </c>
      <c r="AI99" s="164">
        <v>1</v>
      </c>
      <c r="AJ99" s="170" t="str">
        <f t="shared" si="80"/>
        <v>weiblich</v>
      </c>
      <c r="AK99" s="164">
        <v>2</v>
      </c>
      <c r="AL99" s="164">
        <v>75</v>
      </c>
      <c r="AM99" s="164">
        <v>168</v>
      </c>
      <c r="AN99" s="164">
        <v>1</v>
      </c>
      <c r="AO99" s="168" t="str">
        <f t="shared" si="81"/>
        <v>Abitur</v>
      </c>
      <c r="AP99" s="169">
        <f t="shared" si="82"/>
        <v>1</v>
      </c>
      <c r="AQ99" s="169">
        <f t="shared" si="83"/>
        <v>0</v>
      </c>
      <c r="AR99" s="169">
        <f t="shared" si="84"/>
        <v>0</v>
      </c>
      <c r="AS99" s="164">
        <v>0</v>
      </c>
      <c r="AT99" s="171" t="str">
        <f t="shared" si="85"/>
        <v>keine</v>
      </c>
      <c r="AU99" s="164">
        <v>4</v>
      </c>
      <c r="AV99" s="168" t="str">
        <f t="shared" si="86"/>
        <v>sonst.</v>
      </c>
      <c r="AW99" s="169">
        <f t="shared" si="87"/>
        <v>0</v>
      </c>
      <c r="AX99" s="169">
        <f t="shared" si="88"/>
        <v>0</v>
      </c>
      <c r="AY99" s="169">
        <f t="shared" si="89"/>
        <v>1</v>
      </c>
      <c r="AZ99" s="169">
        <f t="shared" si="90"/>
        <v>0</v>
      </c>
      <c r="BA99" s="164">
        <v>30</v>
      </c>
      <c r="BB99" s="168" t="str">
        <f t="shared" si="91"/>
        <v>bis 30 km</v>
      </c>
      <c r="BC99" s="164">
        <v>50</v>
      </c>
      <c r="BD99" s="164">
        <v>1</v>
      </c>
      <c r="BE99" s="172"/>
      <c r="BF99" s="164">
        <v>0</v>
      </c>
    </row>
    <row r="100" spans="1:58" s="173" customFormat="1" ht="15.75" x14ac:dyDescent="0.25">
      <c r="A100" s="163">
        <v>13</v>
      </c>
      <c r="B100" s="163" t="s">
        <v>276</v>
      </c>
      <c r="C100" s="164">
        <v>0</v>
      </c>
      <c r="D100" s="164">
        <v>0</v>
      </c>
      <c r="E100" s="165">
        <f t="shared" si="65"/>
        <v>0</v>
      </c>
      <c r="F100" s="164">
        <v>0</v>
      </c>
      <c r="G100" s="164">
        <v>0</v>
      </c>
      <c r="H100" s="165">
        <f t="shared" si="71"/>
        <v>0</v>
      </c>
      <c r="I100" s="164">
        <v>2</v>
      </c>
      <c r="J100" s="164">
        <v>2</v>
      </c>
      <c r="K100" s="165">
        <f t="shared" si="72"/>
        <v>4</v>
      </c>
      <c r="L100" s="164">
        <v>1</v>
      </c>
      <c r="M100" s="164">
        <v>2</v>
      </c>
      <c r="N100" s="165">
        <f t="shared" si="73"/>
        <v>2</v>
      </c>
      <c r="O100" s="164">
        <v>0</v>
      </c>
      <c r="P100" s="164">
        <v>0</v>
      </c>
      <c r="Q100" s="165">
        <f t="shared" si="74"/>
        <v>0</v>
      </c>
      <c r="R100" s="164">
        <v>0</v>
      </c>
      <c r="S100" s="164">
        <v>0</v>
      </c>
      <c r="T100" s="174">
        <f t="shared" si="75"/>
        <v>0</v>
      </c>
      <c r="U100" s="167">
        <v>2</v>
      </c>
      <c r="V100" s="164">
        <v>4</v>
      </c>
      <c r="W100" s="164">
        <v>4</v>
      </c>
      <c r="X100" s="164">
        <v>3</v>
      </c>
      <c r="Y100" s="164">
        <v>2</v>
      </c>
      <c r="Z100" s="164">
        <v>2</v>
      </c>
      <c r="AA100" s="164">
        <v>2</v>
      </c>
      <c r="AB100" s="164">
        <v>2</v>
      </c>
      <c r="AC100" s="164">
        <v>1</v>
      </c>
      <c r="AD100" s="167">
        <v>18</v>
      </c>
      <c r="AE100" s="168" t="str">
        <f t="shared" si="76"/>
        <v>unter 20</v>
      </c>
      <c r="AF100" s="169">
        <f t="shared" si="77"/>
        <v>1</v>
      </c>
      <c r="AG100" s="169">
        <f t="shared" si="78"/>
        <v>0</v>
      </c>
      <c r="AH100" s="169">
        <f t="shared" si="79"/>
        <v>0</v>
      </c>
      <c r="AI100" s="164">
        <v>0</v>
      </c>
      <c r="AJ100" s="170" t="str">
        <f t="shared" si="80"/>
        <v>männlich</v>
      </c>
      <c r="AK100" s="164">
        <v>0</v>
      </c>
      <c r="AL100" s="164">
        <v>76</v>
      </c>
      <c r="AM100" s="164">
        <v>179</v>
      </c>
      <c r="AN100" s="164">
        <v>1</v>
      </c>
      <c r="AO100" s="168" t="str">
        <f t="shared" si="81"/>
        <v>Abitur</v>
      </c>
      <c r="AP100" s="169">
        <f t="shared" si="82"/>
        <v>1</v>
      </c>
      <c r="AQ100" s="169">
        <f t="shared" si="83"/>
        <v>0</v>
      </c>
      <c r="AR100" s="169">
        <f t="shared" si="84"/>
        <v>0</v>
      </c>
      <c r="AS100" s="164">
        <v>0</v>
      </c>
      <c r="AT100" s="171" t="str">
        <f t="shared" si="85"/>
        <v>keine</v>
      </c>
      <c r="AU100" s="164">
        <v>7</v>
      </c>
      <c r="AV100" s="168" t="str">
        <f t="shared" si="86"/>
        <v>sonst.</v>
      </c>
      <c r="AW100" s="169">
        <f t="shared" si="87"/>
        <v>0</v>
      </c>
      <c r="AX100" s="169">
        <f t="shared" si="88"/>
        <v>0</v>
      </c>
      <c r="AY100" s="169">
        <f t="shared" si="89"/>
        <v>1</v>
      </c>
      <c r="AZ100" s="169">
        <f t="shared" si="90"/>
        <v>0</v>
      </c>
      <c r="BA100" s="164">
        <v>0.7</v>
      </c>
      <c r="BB100" s="168" t="str">
        <f t="shared" si="91"/>
        <v>bis 10 km</v>
      </c>
      <c r="BC100" s="164">
        <v>15</v>
      </c>
      <c r="BD100" s="164">
        <v>0</v>
      </c>
      <c r="BE100" s="172"/>
      <c r="BF100" s="164">
        <v>0</v>
      </c>
    </row>
    <row r="101" spans="1:58" s="173" customFormat="1" ht="15.75" x14ac:dyDescent="0.25">
      <c r="A101" s="163">
        <v>14</v>
      </c>
      <c r="B101" s="163" t="s">
        <v>276</v>
      </c>
      <c r="C101" s="164">
        <v>2.5</v>
      </c>
      <c r="D101" s="164">
        <v>5</v>
      </c>
      <c r="E101" s="165">
        <f t="shared" si="65"/>
        <v>12.5</v>
      </c>
      <c r="F101" s="164">
        <v>0</v>
      </c>
      <c r="G101" s="164">
        <v>0</v>
      </c>
      <c r="H101" s="165">
        <f t="shared" si="71"/>
        <v>0</v>
      </c>
      <c r="I101" s="164">
        <v>1</v>
      </c>
      <c r="J101" s="164">
        <v>5</v>
      </c>
      <c r="K101" s="165">
        <f t="shared" si="72"/>
        <v>5</v>
      </c>
      <c r="L101" s="164">
        <v>1</v>
      </c>
      <c r="M101" s="164">
        <v>2</v>
      </c>
      <c r="N101" s="165">
        <f t="shared" si="73"/>
        <v>2</v>
      </c>
      <c r="O101" s="164">
        <v>0</v>
      </c>
      <c r="P101" s="164">
        <v>0</v>
      </c>
      <c r="Q101" s="165">
        <f t="shared" si="74"/>
        <v>0</v>
      </c>
      <c r="R101" s="164">
        <v>0</v>
      </c>
      <c r="S101" s="164">
        <v>0</v>
      </c>
      <c r="T101" s="174">
        <f t="shared" si="75"/>
        <v>0</v>
      </c>
      <c r="U101" s="167">
        <v>1</v>
      </c>
      <c r="V101" s="164">
        <v>4</v>
      </c>
      <c r="W101" s="164">
        <v>1</v>
      </c>
      <c r="X101" s="164">
        <v>2</v>
      </c>
      <c r="Y101" s="164">
        <v>3</v>
      </c>
      <c r="Z101" s="164">
        <v>3</v>
      </c>
      <c r="AA101" s="164">
        <v>3</v>
      </c>
      <c r="AB101" s="164">
        <v>5</v>
      </c>
      <c r="AC101" s="164">
        <v>1</v>
      </c>
      <c r="AD101" s="167"/>
      <c r="AE101" s="168" t="str">
        <f t="shared" si="76"/>
        <v>-</v>
      </c>
      <c r="AF101" s="169" t="str">
        <f t="shared" si="77"/>
        <v>-</v>
      </c>
      <c r="AG101" s="169" t="str">
        <f t="shared" si="78"/>
        <v>-</v>
      </c>
      <c r="AH101" s="169" t="str">
        <f t="shared" si="79"/>
        <v>-</v>
      </c>
      <c r="AI101" s="164">
        <v>0</v>
      </c>
      <c r="AJ101" s="170" t="str">
        <f t="shared" si="80"/>
        <v>männlich</v>
      </c>
      <c r="AK101" s="164">
        <v>12</v>
      </c>
      <c r="AL101" s="164">
        <v>85</v>
      </c>
      <c r="AM101" s="164">
        <v>187</v>
      </c>
      <c r="AN101" s="164">
        <v>1</v>
      </c>
      <c r="AO101" s="168" t="str">
        <f t="shared" si="81"/>
        <v>Abitur</v>
      </c>
      <c r="AP101" s="169">
        <f t="shared" si="82"/>
        <v>1</v>
      </c>
      <c r="AQ101" s="169">
        <f t="shared" si="83"/>
        <v>0</v>
      </c>
      <c r="AR101" s="169">
        <f t="shared" si="84"/>
        <v>0</v>
      </c>
      <c r="AS101" s="164">
        <v>1</v>
      </c>
      <c r="AT101" s="171" t="str">
        <f t="shared" si="85"/>
        <v>Ber.Ausb</v>
      </c>
      <c r="AU101" s="164">
        <v>9</v>
      </c>
      <c r="AV101" s="168" t="str">
        <f t="shared" si="86"/>
        <v>NdSachs.</v>
      </c>
      <c r="AW101" s="169">
        <f t="shared" si="87"/>
        <v>0</v>
      </c>
      <c r="AX101" s="169">
        <f t="shared" si="88"/>
        <v>1</v>
      </c>
      <c r="AY101" s="169">
        <f t="shared" si="89"/>
        <v>0</v>
      </c>
      <c r="AZ101" s="169">
        <f t="shared" si="90"/>
        <v>0</v>
      </c>
      <c r="BA101" s="164">
        <v>50</v>
      </c>
      <c r="BB101" s="168" t="str">
        <f t="shared" si="91"/>
        <v>über 30</v>
      </c>
      <c r="BC101" s="164">
        <v>60</v>
      </c>
      <c r="BD101" s="164">
        <v>1</v>
      </c>
      <c r="BE101" s="172"/>
      <c r="BF101" s="164">
        <v>0</v>
      </c>
    </row>
    <row r="102" spans="1:58" s="173" customFormat="1" ht="15.75" x14ac:dyDescent="0.25">
      <c r="A102" s="163">
        <v>15</v>
      </c>
      <c r="B102" s="163" t="s">
        <v>276</v>
      </c>
      <c r="C102" s="164">
        <v>0</v>
      </c>
      <c r="D102" s="164">
        <v>0</v>
      </c>
      <c r="E102" s="165">
        <f t="shared" si="65"/>
        <v>0</v>
      </c>
      <c r="F102" s="164">
        <v>0</v>
      </c>
      <c r="G102" s="164">
        <v>0</v>
      </c>
      <c r="H102" s="165">
        <f t="shared" si="71"/>
        <v>0</v>
      </c>
      <c r="I102" s="164">
        <v>1</v>
      </c>
      <c r="J102" s="164">
        <v>1</v>
      </c>
      <c r="K102" s="165">
        <f t="shared" si="72"/>
        <v>1</v>
      </c>
      <c r="L102" s="164">
        <v>1</v>
      </c>
      <c r="M102" s="164">
        <v>1</v>
      </c>
      <c r="N102" s="165">
        <f t="shared" si="73"/>
        <v>1</v>
      </c>
      <c r="O102" s="164">
        <v>3</v>
      </c>
      <c r="P102" s="164">
        <v>3</v>
      </c>
      <c r="Q102" s="165">
        <f t="shared" si="74"/>
        <v>9</v>
      </c>
      <c r="R102" s="164">
        <v>1</v>
      </c>
      <c r="S102" s="164">
        <v>1</v>
      </c>
      <c r="T102" s="174">
        <f t="shared" si="75"/>
        <v>1</v>
      </c>
      <c r="U102" s="167">
        <v>2</v>
      </c>
      <c r="V102" s="164">
        <v>4</v>
      </c>
      <c r="W102" s="164">
        <v>1</v>
      </c>
      <c r="X102" s="164">
        <v>5</v>
      </c>
      <c r="Y102" s="164">
        <v>2</v>
      </c>
      <c r="Z102" s="164">
        <v>2</v>
      </c>
      <c r="AA102" s="164">
        <v>3</v>
      </c>
      <c r="AB102" s="164">
        <v>1</v>
      </c>
      <c r="AC102" s="164">
        <v>3</v>
      </c>
      <c r="AD102" s="167"/>
      <c r="AE102" s="168" t="str">
        <f t="shared" si="76"/>
        <v>-</v>
      </c>
      <c r="AF102" s="169" t="str">
        <f t="shared" si="77"/>
        <v>-</v>
      </c>
      <c r="AG102" s="169" t="str">
        <f t="shared" si="78"/>
        <v>-</v>
      </c>
      <c r="AH102" s="169" t="str">
        <f t="shared" si="79"/>
        <v>-</v>
      </c>
      <c r="AI102" s="164">
        <v>0</v>
      </c>
      <c r="AJ102" s="170" t="str">
        <f t="shared" si="80"/>
        <v>männlich</v>
      </c>
      <c r="AK102" s="164">
        <v>0</v>
      </c>
      <c r="AL102" s="164">
        <v>82</v>
      </c>
      <c r="AM102" s="164">
        <v>185</v>
      </c>
      <c r="AN102" s="164">
        <v>1</v>
      </c>
      <c r="AO102" s="168" t="str">
        <f t="shared" si="81"/>
        <v>Abitur</v>
      </c>
      <c r="AP102" s="169">
        <f t="shared" si="82"/>
        <v>1</v>
      </c>
      <c r="AQ102" s="169">
        <f t="shared" si="83"/>
        <v>0</v>
      </c>
      <c r="AR102" s="169">
        <f t="shared" si="84"/>
        <v>0</v>
      </c>
      <c r="AS102" s="164">
        <v>0</v>
      </c>
      <c r="AT102" s="171" t="str">
        <f t="shared" si="85"/>
        <v>keine</v>
      </c>
      <c r="AU102" s="164">
        <v>1</v>
      </c>
      <c r="AV102" s="168" t="str">
        <f t="shared" si="86"/>
        <v>Bremen</v>
      </c>
      <c r="AW102" s="169">
        <f t="shared" si="87"/>
        <v>1</v>
      </c>
      <c r="AX102" s="169">
        <f t="shared" si="88"/>
        <v>0</v>
      </c>
      <c r="AY102" s="169">
        <f t="shared" si="89"/>
        <v>0</v>
      </c>
      <c r="AZ102" s="169">
        <f t="shared" si="90"/>
        <v>0</v>
      </c>
      <c r="BA102" s="164">
        <v>1</v>
      </c>
      <c r="BB102" s="168" t="str">
        <f t="shared" si="91"/>
        <v>bis 10 km</v>
      </c>
      <c r="BC102" s="164">
        <v>6</v>
      </c>
      <c r="BD102" s="164">
        <v>0</v>
      </c>
      <c r="BE102" s="172"/>
      <c r="BF102" s="164">
        <v>0</v>
      </c>
    </row>
    <row r="103" spans="1:58" s="173" customFormat="1" ht="15.75" x14ac:dyDescent="0.25">
      <c r="A103" s="163">
        <v>16</v>
      </c>
      <c r="B103" s="163" t="s">
        <v>276</v>
      </c>
      <c r="C103" s="164">
        <v>1</v>
      </c>
      <c r="D103" s="164">
        <v>2</v>
      </c>
      <c r="E103" s="165">
        <f t="shared" si="65"/>
        <v>2</v>
      </c>
      <c r="F103" s="164">
        <v>0</v>
      </c>
      <c r="G103" s="164">
        <v>0</v>
      </c>
      <c r="H103" s="165">
        <f t="shared" si="71"/>
        <v>0</v>
      </c>
      <c r="I103" s="164">
        <v>0</v>
      </c>
      <c r="J103" s="164">
        <v>0</v>
      </c>
      <c r="K103" s="165">
        <f t="shared" si="72"/>
        <v>0</v>
      </c>
      <c r="L103" s="164">
        <v>1</v>
      </c>
      <c r="M103" s="164">
        <v>1</v>
      </c>
      <c r="N103" s="165">
        <f t="shared" si="73"/>
        <v>1</v>
      </c>
      <c r="O103" s="164">
        <v>1</v>
      </c>
      <c r="P103" s="164">
        <v>2</v>
      </c>
      <c r="Q103" s="165">
        <f t="shared" si="74"/>
        <v>2</v>
      </c>
      <c r="R103" s="164">
        <v>0</v>
      </c>
      <c r="S103" s="164">
        <v>0</v>
      </c>
      <c r="T103" s="174">
        <f t="shared" si="75"/>
        <v>0</v>
      </c>
      <c r="U103" s="167">
        <v>1</v>
      </c>
      <c r="V103" s="164">
        <v>4</v>
      </c>
      <c r="W103" s="164">
        <v>4</v>
      </c>
      <c r="X103" s="164">
        <v>4</v>
      </c>
      <c r="Y103" s="164">
        <v>1</v>
      </c>
      <c r="Z103" s="164">
        <v>1</v>
      </c>
      <c r="AA103" s="164">
        <v>1</v>
      </c>
      <c r="AB103" s="164">
        <v>1</v>
      </c>
      <c r="AC103" s="164">
        <v>3</v>
      </c>
      <c r="AD103" s="167">
        <v>21</v>
      </c>
      <c r="AE103" s="168" t="str">
        <f t="shared" si="76"/>
        <v>20-21</v>
      </c>
      <c r="AF103" s="169">
        <f t="shared" si="77"/>
        <v>0</v>
      </c>
      <c r="AG103" s="169">
        <f t="shared" si="78"/>
        <v>1</v>
      </c>
      <c r="AH103" s="169">
        <f t="shared" si="79"/>
        <v>0</v>
      </c>
      <c r="AI103" s="164">
        <v>0</v>
      </c>
      <c r="AJ103" s="170" t="str">
        <f t="shared" si="80"/>
        <v>männlich</v>
      </c>
      <c r="AK103" s="164"/>
      <c r="AL103" s="164">
        <v>90</v>
      </c>
      <c r="AM103" s="164">
        <v>189</v>
      </c>
      <c r="AN103" s="164">
        <v>1</v>
      </c>
      <c r="AO103" s="168" t="str">
        <f t="shared" si="81"/>
        <v>Abitur</v>
      </c>
      <c r="AP103" s="169">
        <f t="shared" si="82"/>
        <v>1</v>
      </c>
      <c r="AQ103" s="169">
        <f t="shared" si="83"/>
        <v>0</v>
      </c>
      <c r="AR103" s="169">
        <f t="shared" si="84"/>
        <v>0</v>
      </c>
      <c r="AS103" s="164">
        <v>0</v>
      </c>
      <c r="AT103" s="171" t="str">
        <f t="shared" si="85"/>
        <v>keine</v>
      </c>
      <c r="AU103" s="164">
        <v>20</v>
      </c>
      <c r="AV103" s="168" t="str">
        <f t="shared" si="86"/>
        <v>Ausland</v>
      </c>
      <c r="AW103" s="169">
        <f t="shared" si="87"/>
        <v>0</v>
      </c>
      <c r="AX103" s="169">
        <f t="shared" si="88"/>
        <v>0</v>
      </c>
      <c r="AY103" s="169">
        <f t="shared" si="89"/>
        <v>0</v>
      </c>
      <c r="AZ103" s="169">
        <f t="shared" si="90"/>
        <v>1</v>
      </c>
      <c r="BA103" s="164">
        <v>4</v>
      </c>
      <c r="BB103" s="168" t="str">
        <f t="shared" si="91"/>
        <v>bis 10 km</v>
      </c>
      <c r="BC103" s="164">
        <v>15</v>
      </c>
      <c r="BD103" s="164">
        <v>1</v>
      </c>
      <c r="BE103" s="172"/>
      <c r="BF103" s="164">
        <v>0</v>
      </c>
    </row>
    <row r="104" spans="1:58" s="173" customFormat="1" ht="15.75" x14ac:dyDescent="0.25">
      <c r="A104" s="163">
        <v>17</v>
      </c>
      <c r="B104" s="163" t="s">
        <v>276</v>
      </c>
      <c r="C104" s="164">
        <v>0</v>
      </c>
      <c r="D104" s="164">
        <v>0</v>
      </c>
      <c r="E104" s="165">
        <f t="shared" si="65"/>
        <v>0</v>
      </c>
      <c r="F104" s="164">
        <v>0</v>
      </c>
      <c r="G104" s="164">
        <v>0</v>
      </c>
      <c r="H104" s="165">
        <f t="shared" si="71"/>
        <v>0</v>
      </c>
      <c r="I104" s="164">
        <v>0</v>
      </c>
      <c r="J104" s="164">
        <v>0</v>
      </c>
      <c r="K104" s="165">
        <f t="shared" si="72"/>
        <v>0</v>
      </c>
      <c r="L104" s="164">
        <v>1</v>
      </c>
      <c r="M104" s="164">
        <v>3</v>
      </c>
      <c r="N104" s="165">
        <f t="shared" si="73"/>
        <v>3</v>
      </c>
      <c r="O104" s="164">
        <v>1</v>
      </c>
      <c r="P104" s="164">
        <v>5</v>
      </c>
      <c r="Q104" s="165">
        <f t="shared" si="74"/>
        <v>5</v>
      </c>
      <c r="R104" s="164">
        <v>0</v>
      </c>
      <c r="S104" s="164">
        <v>0</v>
      </c>
      <c r="T104" s="174">
        <f t="shared" si="75"/>
        <v>0</v>
      </c>
      <c r="U104" s="167">
        <v>1</v>
      </c>
      <c r="V104" s="164">
        <v>5</v>
      </c>
      <c r="W104" s="164">
        <v>4</v>
      </c>
      <c r="X104" s="164">
        <v>4</v>
      </c>
      <c r="Y104" s="164">
        <v>3</v>
      </c>
      <c r="Z104" s="164">
        <v>3</v>
      </c>
      <c r="AA104" s="164">
        <v>2</v>
      </c>
      <c r="AB104" s="164">
        <v>1</v>
      </c>
      <c r="AC104" s="164">
        <v>1</v>
      </c>
      <c r="AD104" s="167">
        <v>20</v>
      </c>
      <c r="AE104" s="168" t="str">
        <f t="shared" si="76"/>
        <v>20-21</v>
      </c>
      <c r="AF104" s="169">
        <f t="shared" si="77"/>
        <v>0</v>
      </c>
      <c r="AG104" s="169">
        <f t="shared" si="78"/>
        <v>1</v>
      </c>
      <c r="AH104" s="169">
        <f t="shared" si="79"/>
        <v>0</v>
      </c>
      <c r="AI104" s="164">
        <v>0</v>
      </c>
      <c r="AJ104" s="170" t="str">
        <f t="shared" si="80"/>
        <v>männlich</v>
      </c>
      <c r="AK104" s="164">
        <v>1</v>
      </c>
      <c r="AL104" s="164">
        <v>50</v>
      </c>
      <c r="AM104" s="164">
        <v>170</v>
      </c>
      <c r="AN104" s="164">
        <v>1</v>
      </c>
      <c r="AO104" s="168" t="str">
        <f t="shared" si="81"/>
        <v>Abitur</v>
      </c>
      <c r="AP104" s="169">
        <f t="shared" si="82"/>
        <v>1</v>
      </c>
      <c r="AQ104" s="169">
        <f t="shared" si="83"/>
        <v>0</v>
      </c>
      <c r="AR104" s="169">
        <f t="shared" si="84"/>
        <v>0</v>
      </c>
      <c r="AS104" s="164">
        <v>0</v>
      </c>
      <c r="AT104" s="171" t="str">
        <f t="shared" si="85"/>
        <v>keine</v>
      </c>
      <c r="AU104" s="164">
        <v>1</v>
      </c>
      <c r="AV104" s="168" t="str">
        <f t="shared" si="86"/>
        <v>Bremen</v>
      </c>
      <c r="AW104" s="169">
        <f t="shared" si="87"/>
        <v>1</v>
      </c>
      <c r="AX104" s="169">
        <f t="shared" si="88"/>
        <v>0</v>
      </c>
      <c r="AY104" s="169">
        <f t="shared" si="89"/>
        <v>0</v>
      </c>
      <c r="AZ104" s="169">
        <f t="shared" si="90"/>
        <v>0</v>
      </c>
      <c r="BA104" s="164">
        <v>4</v>
      </c>
      <c r="BB104" s="168" t="str">
        <f t="shared" si="91"/>
        <v>bis 10 km</v>
      </c>
      <c r="BC104" s="164">
        <v>30</v>
      </c>
      <c r="BD104" s="164">
        <v>0</v>
      </c>
      <c r="BE104" s="172"/>
      <c r="BF104" s="164">
        <v>0</v>
      </c>
    </row>
    <row r="105" spans="1:58" s="173" customFormat="1" ht="15.75" x14ac:dyDescent="0.25">
      <c r="A105" s="163">
        <v>18</v>
      </c>
      <c r="B105" s="163" t="s">
        <v>276</v>
      </c>
      <c r="C105" s="164">
        <v>2</v>
      </c>
      <c r="D105" s="164">
        <v>4</v>
      </c>
      <c r="E105" s="165">
        <f t="shared" si="65"/>
        <v>8</v>
      </c>
      <c r="F105" s="164">
        <v>0</v>
      </c>
      <c r="G105" s="164">
        <v>0</v>
      </c>
      <c r="H105" s="165">
        <f t="shared" si="71"/>
        <v>0</v>
      </c>
      <c r="I105" s="164">
        <v>0</v>
      </c>
      <c r="J105" s="164">
        <v>0</v>
      </c>
      <c r="K105" s="165">
        <f t="shared" si="72"/>
        <v>0</v>
      </c>
      <c r="L105" s="164">
        <v>1</v>
      </c>
      <c r="M105" s="164">
        <v>2</v>
      </c>
      <c r="N105" s="165">
        <f t="shared" si="73"/>
        <v>2</v>
      </c>
      <c r="O105" s="164">
        <v>4</v>
      </c>
      <c r="P105" s="164">
        <v>4</v>
      </c>
      <c r="Q105" s="165">
        <f t="shared" si="74"/>
        <v>16</v>
      </c>
      <c r="R105" s="164">
        <v>0</v>
      </c>
      <c r="S105" s="164">
        <v>0</v>
      </c>
      <c r="T105" s="174">
        <f t="shared" si="75"/>
        <v>0</v>
      </c>
      <c r="U105" s="167">
        <v>1</v>
      </c>
      <c r="V105" s="164">
        <v>2</v>
      </c>
      <c r="W105" s="164">
        <v>1</v>
      </c>
      <c r="X105" s="164">
        <v>5</v>
      </c>
      <c r="Y105" s="164">
        <v>4</v>
      </c>
      <c r="Z105" s="164">
        <v>1</v>
      </c>
      <c r="AA105" s="164">
        <v>4</v>
      </c>
      <c r="AB105" s="164">
        <v>1</v>
      </c>
      <c r="AC105" s="164">
        <v>3</v>
      </c>
      <c r="AD105" s="167">
        <v>24</v>
      </c>
      <c r="AE105" s="168" t="str">
        <f t="shared" si="76"/>
        <v>22++</v>
      </c>
      <c r="AF105" s="169">
        <f t="shared" si="77"/>
        <v>0</v>
      </c>
      <c r="AG105" s="169">
        <f t="shared" si="78"/>
        <v>0</v>
      </c>
      <c r="AH105" s="169">
        <f t="shared" si="79"/>
        <v>1</v>
      </c>
      <c r="AI105" s="164">
        <v>0</v>
      </c>
      <c r="AJ105" s="170" t="str">
        <f t="shared" si="80"/>
        <v>männlich</v>
      </c>
      <c r="AK105" s="164">
        <v>2</v>
      </c>
      <c r="AL105" s="164">
        <v>61</v>
      </c>
      <c r="AM105" s="164">
        <v>169</v>
      </c>
      <c r="AN105" s="164">
        <v>1</v>
      </c>
      <c r="AO105" s="168" t="str">
        <f t="shared" si="81"/>
        <v>Abitur</v>
      </c>
      <c r="AP105" s="169">
        <f t="shared" si="82"/>
        <v>1</v>
      </c>
      <c r="AQ105" s="169">
        <f t="shared" si="83"/>
        <v>0</v>
      </c>
      <c r="AR105" s="169">
        <f t="shared" si="84"/>
        <v>0</v>
      </c>
      <c r="AS105" s="164">
        <v>0</v>
      </c>
      <c r="AT105" s="171" t="str">
        <f t="shared" si="85"/>
        <v>keine</v>
      </c>
      <c r="AU105" s="164">
        <v>20</v>
      </c>
      <c r="AV105" s="168" t="str">
        <f t="shared" si="86"/>
        <v>Ausland</v>
      </c>
      <c r="AW105" s="169">
        <f t="shared" si="87"/>
        <v>0</v>
      </c>
      <c r="AX105" s="169">
        <f t="shared" si="88"/>
        <v>0</v>
      </c>
      <c r="AY105" s="169">
        <f t="shared" si="89"/>
        <v>0</v>
      </c>
      <c r="AZ105" s="169">
        <f t="shared" si="90"/>
        <v>1</v>
      </c>
      <c r="BA105" s="164">
        <v>10</v>
      </c>
      <c r="BB105" s="168" t="str">
        <f t="shared" si="91"/>
        <v>bis 10 km</v>
      </c>
      <c r="BC105" s="164">
        <v>25</v>
      </c>
      <c r="BD105" s="164">
        <v>0</v>
      </c>
      <c r="BE105" s="172"/>
      <c r="BF105" s="164">
        <v>0</v>
      </c>
    </row>
    <row r="106" spans="1:58" s="173" customFormat="1" ht="15.75" x14ac:dyDescent="0.25">
      <c r="A106" s="163">
        <v>19</v>
      </c>
      <c r="B106" s="163" t="s">
        <v>276</v>
      </c>
      <c r="C106" s="164">
        <v>1</v>
      </c>
      <c r="D106" s="164">
        <v>3</v>
      </c>
      <c r="E106" s="165">
        <f t="shared" si="65"/>
        <v>3</v>
      </c>
      <c r="F106" s="164">
        <v>0</v>
      </c>
      <c r="G106" s="164">
        <v>0</v>
      </c>
      <c r="H106" s="165">
        <f t="shared" si="71"/>
        <v>0</v>
      </c>
      <c r="I106" s="164">
        <v>1.5</v>
      </c>
      <c r="J106" s="164">
        <v>2.5</v>
      </c>
      <c r="K106" s="165">
        <f t="shared" si="72"/>
        <v>3.75</v>
      </c>
      <c r="L106" s="164">
        <v>1</v>
      </c>
      <c r="M106" s="164">
        <v>2</v>
      </c>
      <c r="N106" s="165">
        <f t="shared" si="73"/>
        <v>2</v>
      </c>
      <c r="O106" s="164">
        <v>1</v>
      </c>
      <c r="P106" s="164">
        <v>5</v>
      </c>
      <c r="Q106" s="165">
        <f t="shared" si="74"/>
        <v>5</v>
      </c>
      <c r="R106" s="164">
        <v>1</v>
      </c>
      <c r="S106" s="164">
        <v>1</v>
      </c>
      <c r="T106" s="174">
        <f t="shared" si="75"/>
        <v>1</v>
      </c>
      <c r="U106" s="167">
        <v>3</v>
      </c>
      <c r="V106" s="164">
        <v>5</v>
      </c>
      <c r="W106" s="164">
        <v>1</v>
      </c>
      <c r="X106" s="164">
        <v>5</v>
      </c>
      <c r="Y106" s="164">
        <v>4</v>
      </c>
      <c r="Z106" s="164">
        <v>2</v>
      </c>
      <c r="AA106" s="164">
        <v>3</v>
      </c>
      <c r="AB106" s="164">
        <v>3</v>
      </c>
      <c r="AC106" s="164">
        <v>3</v>
      </c>
      <c r="AD106" s="167">
        <v>18</v>
      </c>
      <c r="AE106" s="168" t="str">
        <f t="shared" si="76"/>
        <v>unter 20</v>
      </c>
      <c r="AF106" s="169">
        <f t="shared" si="77"/>
        <v>1</v>
      </c>
      <c r="AG106" s="169">
        <f t="shared" si="78"/>
        <v>0</v>
      </c>
      <c r="AH106" s="169">
        <f t="shared" si="79"/>
        <v>0</v>
      </c>
      <c r="AI106" s="164">
        <v>0</v>
      </c>
      <c r="AJ106" s="170" t="str">
        <f t="shared" si="80"/>
        <v>männlich</v>
      </c>
      <c r="AK106" s="164">
        <v>0</v>
      </c>
      <c r="AL106" s="164">
        <v>80</v>
      </c>
      <c r="AM106" s="164">
        <v>196</v>
      </c>
      <c r="AN106" s="164">
        <v>1</v>
      </c>
      <c r="AO106" s="168" t="str">
        <f t="shared" si="81"/>
        <v>Abitur</v>
      </c>
      <c r="AP106" s="169">
        <f t="shared" si="82"/>
        <v>1</v>
      </c>
      <c r="AQ106" s="169">
        <f t="shared" si="83"/>
        <v>0</v>
      </c>
      <c r="AR106" s="169">
        <f t="shared" si="84"/>
        <v>0</v>
      </c>
      <c r="AS106" s="164">
        <v>0</v>
      </c>
      <c r="AT106" s="171" t="str">
        <f t="shared" si="85"/>
        <v>keine</v>
      </c>
      <c r="AU106" s="164">
        <v>1</v>
      </c>
      <c r="AV106" s="168" t="str">
        <f t="shared" si="86"/>
        <v>Bremen</v>
      </c>
      <c r="AW106" s="169">
        <f t="shared" si="87"/>
        <v>1</v>
      </c>
      <c r="AX106" s="169">
        <f t="shared" si="88"/>
        <v>0</v>
      </c>
      <c r="AY106" s="169">
        <f t="shared" si="89"/>
        <v>0</v>
      </c>
      <c r="AZ106" s="169">
        <f t="shared" si="90"/>
        <v>0</v>
      </c>
      <c r="BA106" s="164">
        <v>7</v>
      </c>
      <c r="BB106" s="168" t="str">
        <f t="shared" si="91"/>
        <v>bis 10 km</v>
      </c>
      <c r="BC106" s="164">
        <v>10</v>
      </c>
      <c r="BD106" s="164">
        <v>1</v>
      </c>
      <c r="BE106" s="172"/>
      <c r="BF106" s="164">
        <v>1</v>
      </c>
    </row>
    <row r="107" spans="1:58" s="173" customFormat="1" ht="15.75" x14ac:dyDescent="0.25">
      <c r="A107" s="163">
        <v>20</v>
      </c>
      <c r="B107" s="163" t="s">
        <v>276</v>
      </c>
      <c r="C107" s="164">
        <v>0</v>
      </c>
      <c r="D107" s="164">
        <v>0</v>
      </c>
      <c r="E107" s="165">
        <f t="shared" si="65"/>
        <v>0</v>
      </c>
      <c r="F107" s="164">
        <v>0</v>
      </c>
      <c r="G107" s="164">
        <v>0</v>
      </c>
      <c r="H107" s="165">
        <f t="shared" si="71"/>
        <v>0</v>
      </c>
      <c r="I107" s="164">
        <v>0</v>
      </c>
      <c r="J107" s="164">
        <v>0</v>
      </c>
      <c r="K107" s="165">
        <f t="shared" si="72"/>
        <v>0</v>
      </c>
      <c r="L107" s="164">
        <v>1</v>
      </c>
      <c r="M107" s="164">
        <v>4</v>
      </c>
      <c r="N107" s="165">
        <f t="shared" si="73"/>
        <v>4</v>
      </c>
      <c r="O107" s="164">
        <v>2</v>
      </c>
      <c r="P107" s="164">
        <v>5</v>
      </c>
      <c r="Q107" s="165">
        <f t="shared" si="74"/>
        <v>10</v>
      </c>
      <c r="R107" s="164">
        <v>1</v>
      </c>
      <c r="S107" s="164">
        <v>1</v>
      </c>
      <c r="T107" s="174">
        <f t="shared" si="75"/>
        <v>1</v>
      </c>
      <c r="U107" s="167">
        <v>1</v>
      </c>
      <c r="V107" s="164">
        <v>5</v>
      </c>
      <c r="W107" s="164">
        <v>1</v>
      </c>
      <c r="X107" s="164">
        <v>5</v>
      </c>
      <c r="Y107" s="164">
        <v>5</v>
      </c>
      <c r="Z107" s="164">
        <v>2</v>
      </c>
      <c r="AA107" s="164">
        <v>2</v>
      </c>
      <c r="AB107" s="164">
        <v>5</v>
      </c>
      <c r="AC107" s="164">
        <v>4</v>
      </c>
      <c r="AD107" s="167">
        <v>22</v>
      </c>
      <c r="AE107" s="168" t="str">
        <f t="shared" si="76"/>
        <v>22++</v>
      </c>
      <c r="AF107" s="169">
        <f t="shared" si="77"/>
        <v>0</v>
      </c>
      <c r="AG107" s="169">
        <f t="shared" si="78"/>
        <v>0</v>
      </c>
      <c r="AH107" s="169">
        <f t="shared" si="79"/>
        <v>1</v>
      </c>
      <c r="AI107" s="164">
        <v>1</v>
      </c>
      <c r="AJ107" s="170" t="str">
        <f t="shared" si="80"/>
        <v>weiblich</v>
      </c>
      <c r="AK107" s="164">
        <v>4</v>
      </c>
      <c r="AL107" s="164">
        <v>65</v>
      </c>
      <c r="AM107" s="164">
        <v>178</v>
      </c>
      <c r="AN107" s="164">
        <v>2</v>
      </c>
      <c r="AO107" s="168" t="str">
        <f t="shared" si="81"/>
        <v>Fachabi</v>
      </c>
      <c r="AP107" s="169">
        <f t="shared" si="82"/>
        <v>0</v>
      </c>
      <c r="AQ107" s="169">
        <f t="shared" si="83"/>
        <v>1</v>
      </c>
      <c r="AR107" s="169">
        <f t="shared" si="84"/>
        <v>0</v>
      </c>
      <c r="AS107" s="164">
        <v>0</v>
      </c>
      <c r="AT107" s="171" t="str">
        <f t="shared" si="85"/>
        <v>keine</v>
      </c>
      <c r="AU107" s="164">
        <v>20</v>
      </c>
      <c r="AV107" s="168" t="str">
        <f t="shared" si="86"/>
        <v>Ausland</v>
      </c>
      <c r="AW107" s="169">
        <f t="shared" si="87"/>
        <v>0</v>
      </c>
      <c r="AX107" s="169">
        <f t="shared" si="88"/>
        <v>0</v>
      </c>
      <c r="AY107" s="169">
        <f t="shared" si="89"/>
        <v>0</v>
      </c>
      <c r="AZ107" s="169">
        <f t="shared" si="90"/>
        <v>1</v>
      </c>
      <c r="BA107" s="164"/>
      <c r="BB107" s="168" t="str">
        <f t="shared" si="91"/>
        <v>-</v>
      </c>
      <c r="BC107" s="164">
        <v>60</v>
      </c>
      <c r="BD107" s="164">
        <v>1</v>
      </c>
      <c r="BE107" s="172"/>
      <c r="BF107" s="164">
        <v>0</v>
      </c>
    </row>
    <row r="108" spans="1:58" s="173" customFormat="1" ht="15.75" x14ac:dyDescent="0.25">
      <c r="A108" s="163">
        <v>21</v>
      </c>
      <c r="B108" s="163" t="s">
        <v>276</v>
      </c>
      <c r="C108" s="164">
        <v>0</v>
      </c>
      <c r="D108" s="164">
        <v>0</v>
      </c>
      <c r="E108" s="165">
        <f t="shared" si="65"/>
        <v>0</v>
      </c>
      <c r="F108" s="164">
        <v>0</v>
      </c>
      <c r="G108" s="164">
        <v>0</v>
      </c>
      <c r="H108" s="165">
        <f t="shared" si="71"/>
        <v>0</v>
      </c>
      <c r="I108" s="164">
        <v>1</v>
      </c>
      <c r="J108" s="164">
        <v>5</v>
      </c>
      <c r="K108" s="165">
        <f t="shared" si="72"/>
        <v>5</v>
      </c>
      <c r="L108" s="164">
        <v>1</v>
      </c>
      <c r="M108" s="164">
        <v>2</v>
      </c>
      <c r="N108" s="165">
        <f t="shared" si="73"/>
        <v>2</v>
      </c>
      <c r="O108" s="164">
        <v>1</v>
      </c>
      <c r="P108" s="164">
        <v>5</v>
      </c>
      <c r="Q108" s="165">
        <f t="shared" si="74"/>
        <v>5</v>
      </c>
      <c r="R108" s="164">
        <v>0</v>
      </c>
      <c r="S108" s="164">
        <v>0</v>
      </c>
      <c r="T108" s="174">
        <f t="shared" si="75"/>
        <v>0</v>
      </c>
      <c r="U108" s="167">
        <v>1</v>
      </c>
      <c r="V108" s="164">
        <v>3</v>
      </c>
      <c r="W108" s="164">
        <v>1</v>
      </c>
      <c r="X108" s="164">
        <v>5</v>
      </c>
      <c r="Y108" s="164">
        <v>5</v>
      </c>
      <c r="Z108" s="164">
        <v>3</v>
      </c>
      <c r="AA108" s="164">
        <v>3</v>
      </c>
      <c r="AB108" s="164">
        <v>1</v>
      </c>
      <c r="AC108" s="164">
        <v>3</v>
      </c>
      <c r="AD108" s="167">
        <v>18</v>
      </c>
      <c r="AE108" s="168" t="str">
        <f t="shared" si="76"/>
        <v>unter 20</v>
      </c>
      <c r="AF108" s="169">
        <f t="shared" si="77"/>
        <v>1</v>
      </c>
      <c r="AG108" s="169">
        <f t="shared" si="78"/>
        <v>0</v>
      </c>
      <c r="AH108" s="169">
        <f t="shared" si="79"/>
        <v>0</v>
      </c>
      <c r="AI108" s="164">
        <v>1</v>
      </c>
      <c r="AJ108" s="170" t="str">
        <f t="shared" si="80"/>
        <v>weiblich</v>
      </c>
      <c r="AK108" s="164">
        <v>0</v>
      </c>
      <c r="AL108" s="164">
        <v>74</v>
      </c>
      <c r="AM108" s="164">
        <v>172</v>
      </c>
      <c r="AN108" s="164">
        <v>1</v>
      </c>
      <c r="AO108" s="168" t="str">
        <f t="shared" si="81"/>
        <v>Abitur</v>
      </c>
      <c r="AP108" s="169">
        <f t="shared" si="82"/>
        <v>1</v>
      </c>
      <c r="AQ108" s="169">
        <f t="shared" si="83"/>
        <v>0</v>
      </c>
      <c r="AR108" s="169">
        <f t="shared" si="84"/>
        <v>0</v>
      </c>
      <c r="AS108" s="164">
        <v>0</v>
      </c>
      <c r="AT108" s="171" t="str">
        <f t="shared" si="85"/>
        <v>keine</v>
      </c>
      <c r="AU108" s="164">
        <v>1</v>
      </c>
      <c r="AV108" s="168" t="str">
        <f t="shared" si="86"/>
        <v>Bremen</v>
      </c>
      <c r="AW108" s="169">
        <f t="shared" si="87"/>
        <v>1</v>
      </c>
      <c r="AX108" s="169">
        <f t="shared" si="88"/>
        <v>0</v>
      </c>
      <c r="AY108" s="169">
        <f t="shared" si="89"/>
        <v>0</v>
      </c>
      <c r="AZ108" s="169">
        <f t="shared" si="90"/>
        <v>0</v>
      </c>
      <c r="BA108" s="164">
        <v>6</v>
      </c>
      <c r="BB108" s="168" t="str">
        <f t="shared" si="91"/>
        <v>bis 10 km</v>
      </c>
      <c r="BC108" s="164">
        <v>30</v>
      </c>
      <c r="BD108" s="164">
        <v>1</v>
      </c>
      <c r="BE108" s="172"/>
      <c r="BF108" s="164">
        <v>1</v>
      </c>
    </row>
    <row r="109" spans="1:58" s="173" customFormat="1" ht="15.75" x14ac:dyDescent="0.25">
      <c r="A109" s="163">
        <v>22</v>
      </c>
      <c r="B109" s="163" t="s">
        <v>276</v>
      </c>
      <c r="C109" s="164">
        <v>0</v>
      </c>
      <c r="D109" s="164">
        <v>0</v>
      </c>
      <c r="E109" s="165">
        <f t="shared" si="65"/>
        <v>0</v>
      </c>
      <c r="F109" s="164">
        <v>0</v>
      </c>
      <c r="G109" s="164">
        <v>0</v>
      </c>
      <c r="H109" s="165">
        <f t="shared" si="71"/>
        <v>0</v>
      </c>
      <c r="I109" s="164">
        <v>1</v>
      </c>
      <c r="J109" s="164">
        <v>3</v>
      </c>
      <c r="K109" s="165">
        <f t="shared" si="72"/>
        <v>3</v>
      </c>
      <c r="L109" s="164">
        <v>1</v>
      </c>
      <c r="M109" s="164">
        <v>1</v>
      </c>
      <c r="N109" s="165">
        <f t="shared" si="73"/>
        <v>1</v>
      </c>
      <c r="O109" s="164">
        <v>1</v>
      </c>
      <c r="P109" s="164">
        <v>4</v>
      </c>
      <c r="Q109" s="165">
        <f t="shared" si="74"/>
        <v>4</v>
      </c>
      <c r="R109" s="164">
        <v>0</v>
      </c>
      <c r="S109" s="164">
        <v>0</v>
      </c>
      <c r="T109" s="174">
        <f t="shared" si="75"/>
        <v>0</v>
      </c>
      <c r="U109" s="167">
        <v>4</v>
      </c>
      <c r="V109" s="164">
        <v>3</v>
      </c>
      <c r="W109" s="164">
        <v>1</v>
      </c>
      <c r="X109" s="164">
        <v>5</v>
      </c>
      <c r="Y109" s="164">
        <v>3</v>
      </c>
      <c r="Z109" s="164">
        <v>3</v>
      </c>
      <c r="AA109" s="164">
        <v>3</v>
      </c>
      <c r="AB109" s="164">
        <v>5</v>
      </c>
      <c r="AC109" s="164">
        <v>2</v>
      </c>
      <c r="AD109" s="167">
        <v>19</v>
      </c>
      <c r="AE109" s="168" t="str">
        <f t="shared" si="76"/>
        <v>unter 20</v>
      </c>
      <c r="AF109" s="169">
        <f t="shared" si="77"/>
        <v>1</v>
      </c>
      <c r="AG109" s="169">
        <f t="shared" si="78"/>
        <v>0</v>
      </c>
      <c r="AH109" s="169">
        <f t="shared" si="79"/>
        <v>0</v>
      </c>
      <c r="AI109" s="164">
        <v>1</v>
      </c>
      <c r="AJ109" s="170" t="str">
        <f t="shared" si="80"/>
        <v>weiblich</v>
      </c>
      <c r="AK109" s="164">
        <v>1</v>
      </c>
      <c r="AL109" s="164">
        <v>55</v>
      </c>
      <c r="AM109" s="164">
        <v>167</v>
      </c>
      <c r="AN109" s="164">
        <v>1</v>
      </c>
      <c r="AO109" s="168" t="str">
        <f t="shared" si="81"/>
        <v>Abitur</v>
      </c>
      <c r="AP109" s="169">
        <f t="shared" si="82"/>
        <v>1</v>
      </c>
      <c r="AQ109" s="169">
        <f t="shared" si="83"/>
        <v>0</v>
      </c>
      <c r="AR109" s="169">
        <f t="shared" si="84"/>
        <v>0</v>
      </c>
      <c r="AS109" s="164">
        <v>0</v>
      </c>
      <c r="AT109" s="171" t="str">
        <f t="shared" si="85"/>
        <v>keine</v>
      </c>
      <c r="AU109" s="164">
        <v>1</v>
      </c>
      <c r="AV109" s="168" t="str">
        <f t="shared" si="86"/>
        <v>Bremen</v>
      </c>
      <c r="AW109" s="169">
        <f t="shared" si="87"/>
        <v>1</v>
      </c>
      <c r="AX109" s="169">
        <f t="shared" si="88"/>
        <v>0</v>
      </c>
      <c r="AY109" s="169">
        <f t="shared" si="89"/>
        <v>0</v>
      </c>
      <c r="AZ109" s="169">
        <f t="shared" si="90"/>
        <v>0</v>
      </c>
      <c r="BA109" s="164">
        <v>6</v>
      </c>
      <c r="BB109" s="168" t="str">
        <f t="shared" si="91"/>
        <v>bis 10 km</v>
      </c>
      <c r="BC109" s="164">
        <v>30</v>
      </c>
      <c r="BD109" s="164">
        <v>0</v>
      </c>
      <c r="BE109" s="172"/>
      <c r="BF109" s="164">
        <v>0</v>
      </c>
    </row>
    <row r="110" spans="1:58" s="173" customFormat="1" ht="15.75" x14ac:dyDescent="0.25">
      <c r="A110" s="163">
        <v>23</v>
      </c>
      <c r="B110" s="163" t="s">
        <v>276</v>
      </c>
      <c r="C110" s="164">
        <v>1</v>
      </c>
      <c r="D110" s="164">
        <v>3</v>
      </c>
      <c r="E110" s="165">
        <f t="shared" si="65"/>
        <v>3</v>
      </c>
      <c r="F110" s="164">
        <v>1</v>
      </c>
      <c r="G110" s="164">
        <v>3</v>
      </c>
      <c r="H110" s="165">
        <f t="shared" si="71"/>
        <v>3</v>
      </c>
      <c r="I110" s="164">
        <v>0</v>
      </c>
      <c r="J110" s="164">
        <v>0</v>
      </c>
      <c r="K110" s="165">
        <f t="shared" si="72"/>
        <v>0</v>
      </c>
      <c r="L110" s="164">
        <v>1</v>
      </c>
      <c r="M110" s="164">
        <v>5</v>
      </c>
      <c r="N110" s="165">
        <f t="shared" si="73"/>
        <v>5</v>
      </c>
      <c r="O110" s="164">
        <v>2</v>
      </c>
      <c r="P110" s="164">
        <v>5</v>
      </c>
      <c r="Q110" s="165">
        <f t="shared" si="74"/>
        <v>10</v>
      </c>
      <c r="R110" s="164">
        <v>0</v>
      </c>
      <c r="S110" s="164">
        <v>0</v>
      </c>
      <c r="T110" s="174">
        <f t="shared" si="75"/>
        <v>0</v>
      </c>
      <c r="U110" s="167">
        <v>5</v>
      </c>
      <c r="V110" s="164">
        <v>4</v>
      </c>
      <c r="W110" s="164">
        <v>1</v>
      </c>
      <c r="X110" s="164">
        <v>5</v>
      </c>
      <c r="Y110" s="164">
        <v>3</v>
      </c>
      <c r="Z110" s="164">
        <v>2</v>
      </c>
      <c r="AA110" s="164">
        <v>1</v>
      </c>
      <c r="AB110" s="164">
        <v>1</v>
      </c>
      <c r="AC110" s="164">
        <v>2</v>
      </c>
      <c r="AD110" s="167">
        <v>22</v>
      </c>
      <c r="AE110" s="168" t="str">
        <f t="shared" si="76"/>
        <v>22++</v>
      </c>
      <c r="AF110" s="169">
        <f t="shared" si="77"/>
        <v>0</v>
      </c>
      <c r="AG110" s="169">
        <f t="shared" si="78"/>
        <v>0</v>
      </c>
      <c r="AH110" s="169">
        <f t="shared" si="79"/>
        <v>1</v>
      </c>
      <c r="AI110" s="164">
        <v>1</v>
      </c>
      <c r="AJ110" s="170" t="str">
        <f t="shared" si="80"/>
        <v>weiblich</v>
      </c>
      <c r="AK110" s="164">
        <v>0</v>
      </c>
      <c r="AL110" s="164">
        <v>50</v>
      </c>
      <c r="AM110" s="164">
        <v>158</v>
      </c>
      <c r="AN110" s="164">
        <v>2</v>
      </c>
      <c r="AO110" s="168" t="str">
        <f t="shared" si="81"/>
        <v>Fachabi</v>
      </c>
      <c r="AP110" s="169">
        <f t="shared" si="82"/>
        <v>0</v>
      </c>
      <c r="AQ110" s="169">
        <f t="shared" si="83"/>
        <v>1</v>
      </c>
      <c r="AR110" s="169">
        <f t="shared" si="84"/>
        <v>0</v>
      </c>
      <c r="AS110" s="164">
        <v>1</v>
      </c>
      <c r="AT110" s="171" t="str">
        <f t="shared" si="85"/>
        <v>Ber.Ausb</v>
      </c>
      <c r="AU110" s="164">
        <v>7</v>
      </c>
      <c r="AV110" s="168" t="str">
        <f t="shared" si="86"/>
        <v>sonst.</v>
      </c>
      <c r="AW110" s="169">
        <f t="shared" si="87"/>
        <v>0</v>
      </c>
      <c r="AX110" s="169">
        <f t="shared" si="88"/>
        <v>0</v>
      </c>
      <c r="AY110" s="169">
        <f t="shared" si="89"/>
        <v>1</v>
      </c>
      <c r="AZ110" s="169">
        <f t="shared" si="90"/>
        <v>0</v>
      </c>
      <c r="BA110" s="164">
        <v>3.4</v>
      </c>
      <c r="BB110" s="168" t="str">
        <f t="shared" si="91"/>
        <v>bis 10 km</v>
      </c>
      <c r="BC110" s="164">
        <v>10</v>
      </c>
      <c r="BD110" s="164">
        <v>0</v>
      </c>
      <c r="BE110" s="172"/>
      <c r="BF110" s="164">
        <v>1</v>
      </c>
    </row>
    <row r="111" spans="1:58" s="173" customFormat="1" ht="15.75" x14ac:dyDescent="0.25">
      <c r="A111" s="163">
        <v>24</v>
      </c>
      <c r="B111" s="163" t="s">
        <v>276</v>
      </c>
      <c r="C111" s="164">
        <v>1</v>
      </c>
      <c r="D111" s="164">
        <v>5</v>
      </c>
      <c r="E111" s="165">
        <f t="shared" si="65"/>
        <v>5</v>
      </c>
      <c r="F111" s="164">
        <v>0</v>
      </c>
      <c r="G111" s="164">
        <v>0</v>
      </c>
      <c r="H111" s="165">
        <f t="shared" si="71"/>
        <v>0</v>
      </c>
      <c r="I111" s="164">
        <v>0</v>
      </c>
      <c r="J111" s="164">
        <v>0</v>
      </c>
      <c r="K111" s="165">
        <f t="shared" si="72"/>
        <v>0</v>
      </c>
      <c r="L111" s="164">
        <v>1</v>
      </c>
      <c r="M111" s="164">
        <v>5</v>
      </c>
      <c r="N111" s="165">
        <f t="shared" si="73"/>
        <v>5</v>
      </c>
      <c r="O111" s="164">
        <v>1</v>
      </c>
      <c r="P111" s="164">
        <v>5</v>
      </c>
      <c r="Q111" s="165">
        <f t="shared" si="74"/>
        <v>5</v>
      </c>
      <c r="R111" s="164">
        <v>0</v>
      </c>
      <c r="S111" s="164">
        <v>0</v>
      </c>
      <c r="T111" s="174">
        <f t="shared" si="75"/>
        <v>0</v>
      </c>
      <c r="U111" s="167">
        <v>3</v>
      </c>
      <c r="V111" s="164">
        <v>5</v>
      </c>
      <c r="W111" s="164">
        <v>1</v>
      </c>
      <c r="X111" s="164">
        <v>5</v>
      </c>
      <c r="Y111" s="164">
        <v>4</v>
      </c>
      <c r="Z111" s="164">
        <v>4</v>
      </c>
      <c r="AA111" s="164">
        <v>4</v>
      </c>
      <c r="AB111" s="164">
        <v>4</v>
      </c>
      <c r="AC111" s="164">
        <v>1</v>
      </c>
      <c r="AD111" s="167">
        <v>20</v>
      </c>
      <c r="AE111" s="168" t="str">
        <f t="shared" si="76"/>
        <v>20-21</v>
      </c>
      <c r="AF111" s="169">
        <f t="shared" si="77"/>
        <v>0</v>
      </c>
      <c r="AG111" s="169">
        <f t="shared" si="78"/>
        <v>1</v>
      </c>
      <c r="AH111" s="169">
        <f t="shared" si="79"/>
        <v>0</v>
      </c>
      <c r="AI111" s="164">
        <v>0</v>
      </c>
      <c r="AJ111" s="170" t="str">
        <f t="shared" si="80"/>
        <v>männlich</v>
      </c>
      <c r="AK111" s="164">
        <v>0</v>
      </c>
      <c r="AL111" s="164">
        <v>65</v>
      </c>
      <c r="AM111" s="164">
        <v>180</v>
      </c>
      <c r="AN111" s="164">
        <v>1</v>
      </c>
      <c r="AO111" s="168" t="str">
        <f t="shared" si="81"/>
        <v>Abitur</v>
      </c>
      <c r="AP111" s="169">
        <f t="shared" si="82"/>
        <v>1</v>
      </c>
      <c r="AQ111" s="169">
        <f t="shared" si="83"/>
        <v>0</v>
      </c>
      <c r="AR111" s="169">
        <f t="shared" si="84"/>
        <v>0</v>
      </c>
      <c r="AS111" s="164">
        <v>1</v>
      </c>
      <c r="AT111" s="171" t="str">
        <f t="shared" si="85"/>
        <v>Ber.Ausb</v>
      </c>
      <c r="AU111" s="164">
        <v>1</v>
      </c>
      <c r="AV111" s="168" t="str">
        <f t="shared" si="86"/>
        <v>Bremen</v>
      </c>
      <c r="AW111" s="169">
        <f t="shared" si="87"/>
        <v>1</v>
      </c>
      <c r="AX111" s="169">
        <f t="shared" si="88"/>
        <v>0</v>
      </c>
      <c r="AY111" s="169">
        <f t="shared" si="89"/>
        <v>0</v>
      </c>
      <c r="AZ111" s="169">
        <f t="shared" si="90"/>
        <v>0</v>
      </c>
      <c r="BA111" s="164">
        <v>15</v>
      </c>
      <c r="BB111" s="168" t="str">
        <f t="shared" si="91"/>
        <v>bis 20 km</v>
      </c>
      <c r="BC111" s="164">
        <v>40</v>
      </c>
      <c r="BD111" s="164">
        <v>0</v>
      </c>
      <c r="BE111" s="172"/>
      <c r="BF111" s="164">
        <v>0</v>
      </c>
    </row>
    <row r="112" spans="1:58" s="173" customFormat="1" ht="15.75" x14ac:dyDescent="0.25">
      <c r="A112" s="163">
        <v>25</v>
      </c>
      <c r="B112" s="163" t="s">
        <v>276</v>
      </c>
      <c r="C112" s="164">
        <v>1</v>
      </c>
      <c r="D112" s="164">
        <v>4</v>
      </c>
      <c r="E112" s="165">
        <f t="shared" si="65"/>
        <v>4</v>
      </c>
      <c r="F112" s="164">
        <v>1</v>
      </c>
      <c r="G112" s="164">
        <v>3</v>
      </c>
      <c r="H112" s="165">
        <f t="shared" si="71"/>
        <v>3</v>
      </c>
      <c r="I112" s="164">
        <v>1</v>
      </c>
      <c r="J112" s="164">
        <v>5</v>
      </c>
      <c r="K112" s="165">
        <f t="shared" si="72"/>
        <v>5</v>
      </c>
      <c r="L112" s="164">
        <v>0</v>
      </c>
      <c r="M112" s="164">
        <v>0</v>
      </c>
      <c r="N112" s="165">
        <f t="shared" si="73"/>
        <v>0</v>
      </c>
      <c r="O112" s="164">
        <v>1</v>
      </c>
      <c r="P112" s="164">
        <v>5</v>
      </c>
      <c r="Q112" s="165">
        <f t="shared" si="74"/>
        <v>5</v>
      </c>
      <c r="R112" s="164">
        <v>0</v>
      </c>
      <c r="S112" s="164">
        <v>0</v>
      </c>
      <c r="T112" s="174">
        <f t="shared" si="75"/>
        <v>0</v>
      </c>
      <c r="U112" s="167">
        <v>1</v>
      </c>
      <c r="V112" s="164">
        <v>3</v>
      </c>
      <c r="W112" s="164">
        <v>1</v>
      </c>
      <c r="X112" s="164">
        <v>5</v>
      </c>
      <c r="Y112" s="164">
        <v>5</v>
      </c>
      <c r="Z112" s="164">
        <v>4</v>
      </c>
      <c r="AA112" s="164">
        <v>3</v>
      </c>
      <c r="AB112" s="164">
        <v>5</v>
      </c>
      <c r="AC112" s="164">
        <v>2</v>
      </c>
      <c r="AD112" s="167">
        <v>20</v>
      </c>
      <c r="AE112" s="168" t="str">
        <f t="shared" si="76"/>
        <v>20-21</v>
      </c>
      <c r="AF112" s="169">
        <f t="shared" si="77"/>
        <v>0</v>
      </c>
      <c r="AG112" s="169">
        <f t="shared" si="78"/>
        <v>1</v>
      </c>
      <c r="AH112" s="169">
        <f t="shared" si="79"/>
        <v>0</v>
      </c>
      <c r="AI112" s="164">
        <v>1</v>
      </c>
      <c r="AJ112" s="170" t="str">
        <f t="shared" si="80"/>
        <v>weiblich</v>
      </c>
      <c r="AK112" s="164">
        <v>0</v>
      </c>
      <c r="AL112" s="164">
        <v>50</v>
      </c>
      <c r="AM112" s="164">
        <v>167</v>
      </c>
      <c r="AN112" s="164">
        <v>2</v>
      </c>
      <c r="AO112" s="168" t="str">
        <f t="shared" si="81"/>
        <v>Fachabi</v>
      </c>
      <c r="AP112" s="169">
        <f t="shared" si="82"/>
        <v>0</v>
      </c>
      <c r="AQ112" s="169">
        <f t="shared" si="83"/>
        <v>1</v>
      </c>
      <c r="AR112" s="169">
        <f t="shared" si="84"/>
        <v>0</v>
      </c>
      <c r="AS112" s="164">
        <v>0</v>
      </c>
      <c r="AT112" s="171" t="str">
        <f t="shared" si="85"/>
        <v>keine</v>
      </c>
      <c r="AU112" s="164">
        <v>1</v>
      </c>
      <c r="AV112" s="168" t="str">
        <f t="shared" si="86"/>
        <v>Bremen</v>
      </c>
      <c r="AW112" s="169">
        <f t="shared" si="87"/>
        <v>1</v>
      </c>
      <c r="AX112" s="169">
        <f t="shared" si="88"/>
        <v>0</v>
      </c>
      <c r="AY112" s="169">
        <f t="shared" si="89"/>
        <v>0</v>
      </c>
      <c r="AZ112" s="169">
        <f t="shared" si="90"/>
        <v>0</v>
      </c>
      <c r="BA112" s="164">
        <v>0</v>
      </c>
      <c r="BB112" s="168" t="str">
        <f t="shared" si="91"/>
        <v>-</v>
      </c>
      <c r="BC112" s="164">
        <v>30</v>
      </c>
      <c r="BD112" s="164">
        <v>0</v>
      </c>
      <c r="BE112" s="172"/>
      <c r="BF112" s="164">
        <v>1</v>
      </c>
    </row>
    <row r="113" spans="1:58" s="173" customFormat="1" ht="15.75" x14ac:dyDescent="0.25">
      <c r="A113" s="163">
        <v>26</v>
      </c>
      <c r="B113" s="163" t="s">
        <v>276</v>
      </c>
      <c r="C113" s="164">
        <v>0</v>
      </c>
      <c r="D113" s="164">
        <v>0</v>
      </c>
      <c r="E113" s="165">
        <f t="shared" si="65"/>
        <v>0</v>
      </c>
      <c r="F113" s="164">
        <v>0</v>
      </c>
      <c r="G113" s="164">
        <v>0</v>
      </c>
      <c r="H113" s="165">
        <f t="shared" si="71"/>
        <v>0</v>
      </c>
      <c r="I113" s="164">
        <v>1</v>
      </c>
      <c r="J113" s="164">
        <v>5</v>
      </c>
      <c r="K113" s="165">
        <f t="shared" si="72"/>
        <v>5</v>
      </c>
      <c r="L113" s="164">
        <v>0</v>
      </c>
      <c r="M113" s="164">
        <v>0</v>
      </c>
      <c r="N113" s="165">
        <f t="shared" si="73"/>
        <v>0</v>
      </c>
      <c r="O113" s="164">
        <v>2</v>
      </c>
      <c r="P113" s="164">
        <v>3</v>
      </c>
      <c r="Q113" s="165">
        <f t="shared" si="74"/>
        <v>6</v>
      </c>
      <c r="R113" s="164">
        <v>0</v>
      </c>
      <c r="S113" s="164">
        <v>0</v>
      </c>
      <c r="T113" s="174">
        <f t="shared" si="75"/>
        <v>0</v>
      </c>
      <c r="U113" s="167">
        <v>1</v>
      </c>
      <c r="V113" s="164">
        <v>4</v>
      </c>
      <c r="W113" s="164">
        <v>1</v>
      </c>
      <c r="X113" s="164">
        <v>4</v>
      </c>
      <c r="Y113" s="164">
        <v>3</v>
      </c>
      <c r="Z113" s="164">
        <v>2</v>
      </c>
      <c r="AA113" s="164">
        <v>2</v>
      </c>
      <c r="AB113" s="164">
        <v>4</v>
      </c>
      <c r="AC113" s="164">
        <v>1</v>
      </c>
      <c r="AD113" s="167">
        <v>18</v>
      </c>
      <c r="AE113" s="168" t="str">
        <f t="shared" si="76"/>
        <v>unter 20</v>
      </c>
      <c r="AF113" s="169">
        <f t="shared" si="77"/>
        <v>1</v>
      </c>
      <c r="AG113" s="169">
        <f t="shared" si="78"/>
        <v>0</v>
      </c>
      <c r="AH113" s="169">
        <f t="shared" si="79"/>
        <v>0</v>
      </c>
      <c r="AI113" s="164">
        <v>0</v>
      </c>
      <c r="AJ113" s="170" t="str">
        <f t="shared" si="80"/>
        <v>männlich</v>
      </c>
      <c r="AK113" s="164">
        <v>0</v>
      </c>
      <c r="AL113" s="164">
        <v>59</v>
      </c>
      <c r="AM113" s="164">
        <v>168</v>
      </c>
      <c r="AN113" s="164">
        <v>1</v>
      </c>
      <c r="AO113" s="168" t="str">
        <f t="shared" si="81"/>
        <v>Abitur</v>
      </c>
      <c r="AP113" s="169">
        <f t="shared" si="82"/>
        <v>1</v>
      </c>
      <c r="AQ113" s="169">
        <f t="shared" si="83"/>
        <v>0</v>
      </c>
      <c r="AR113" s="169">
        <f t="shared" si="84"/>
        <v>0</v>
      </c>
      <c r="AS113" s="164">
        <v>0</v>
      </c>
      <c r="AT113" s="171" t="str">
        <f t="shared" si="85"/>
        <v>keine</v>
      </c>
      <c r="AU113" s="164">
        <v>1</v>
      </c>
      <c r="AV113" s="168" t="str">
        <f t="shared" si="86"/>
        <v>Bremen</v>
      </c>
      <c r="AW113" s="169">
        <f t="shared" si="87"/>
        <v>1</v>
      </c>
      <c r="AX113" s="169">
        <f t="shared" si="88"/>
        <v>0</v>
      </c>
      <c r="AY113" s="169">
        <f t="shared" si="89"/>
        <v>0</v>
      </c>
      <c r="AZ113" s="169">
        <f t="shared" si="90"/>
        <v>0</v>
      </c>
      <c r="BA113" s="164"/>
      <c r="BB113" s="168" t="str">
        <f t="shared" si="91"/>
        <v>-</v>
      </c>
      <c r="BC113" s="164">
        <v>36</v>
      </c>
      <c r="BD113" s="164">
        <v>0</v>
      </c>
      <c r="BE113" s="172"/>
      <c r="BF113" s="164">
        <v>1</v>
      </c>
    </row>
    <row r="114" spans="1:58" s="173" customFormat="1" ht="15.75" x14ac:dyDescent="0.25">
      <c r="A114" s="163">
        <v>27</v>
      </c>
      <c r="B114" s="163" t="s">
        <v>276</v>
      </c>
      <c r="C114" s="164">
        <v>6</v>
      </c>
      <c r="D114" s="164">
        <v>5</v>
      </c>
      <c r="E114" s="165">
        <f t="shared" si="65"/>
        <v>30</v>
      </c>
      <c r="F114" s="164">
        <v>0</v>
      </c>
      <c r="G114" s="164">
        <v>5</v>
      </c>
      <c r="H114" s="165">
        <f t="shared" si="71"/>
        <v>0</v>
      </c>
      <c r="I114" s="164">
        <v>1</v>
      </c>
      <c r="J114" s="164">
        <v>5</v>
      </c>
      <c r="K114" s="165">
        <f t="shared" si="72"/>
        <v>5</v>
      </c>
      <c r="L114" s="164">
        <v>1</v>
      </c>
      <c r="M114" s="164">
        <v>5</v>
      </c>
      <c r="N114" s="165">
        <f t="shared" si="73"/>
        <v>5</v>
      </c>
      <c r="O114" s="164">
        <v>3</v>
      </c>
      <c r="P114" s="164">
        <v>5</v>
      </c>
      <c r="Q114" s="165">
        <f t="shared" si="74"/>
        <v>15</v>
      </c>
      <c r="R114" s="164">
        <v>2</v>
      </c>
      <c r="S114" s="164">
        <v>5</v>
      </c>
      <c r="T114" s="174">
        <f t="shared" si="75"/>
        <v>10</v>
      </c>
      <c r="U114" s="167">
        <v>4</v>
      </c>
      <c r="V114" s="164">
        <v>4</v>
      </c>
      <c r="W114" s="164">
        <v>4</v>
      </c>
      <c r="X114" s="164">
        <v>1</v>
      </c>
      <c r="Y114" s="164">
        <v>2</v>
      </c>
      <c r="Z114" s="164">
        <v>4</v>
      </c>
      <c r="AA114" s="164">
        <v>3</v>
      </c>
      <c r="AB114" s="164">
        <v>3</v>
      </c>
      <c r="AC114" s="164">
        <v>1</v>
      </c>
      <c r="AD114" s="167">
        <v>23</v>
      </c>
      <c r="AE114" s="168" t="str">
        <f t="shared" si="76"/>
        <v>22++</v>
      </c>
      <c r="AF114" s="169">
        <f t="shared" si="77"/>
        <v>0</v>
      </c>
      <c r="AG114" s="169">
        <f t="shared" si="78"/>
        <v>0</v>
      </c>
      <c r="AH114" s="169">
        <f t="shared" si="79"/>
        <v>1</v>
      </c>
      <c r="AI114" s="164">
        <v>0</v>
      </c>
      <c r="AJ114" s="170" t="str">
        <f t="shared" si="80"/>
        <v>männlich</v>
      </c>
      <c r="AK114" s="164">
        <v>2</v>
      </c>
      <c r="AL114" s="164">
        <v>71</v>
      </c>
      <c r="AM114" s="164">
        <v>177</v>
      </c>
      <c r="AN114" s="164">
        <v>2</v>
      </c>
      <c r="AO114" s="168" t="str">
        <f t="shared" si="81"/>
        <v>Fachabi</v>
      </c>
      <c r="AP114" s="169">
        <f t="shared" si="82"/>
        <v>0</v>
      </c>
      <c r="AQ114" s="169">
        <f t="shared" si="83"/>
        <v>1</v>
      </c>
      <c r="AR114" s="169">
        <f t="shared" si="84"/>
        <v>0</v>
      </c>
      <c r="AS114" s="164">
        <v>0</v>
      </c>
      <c r="AT114" s="171" t="str">
        <f t="shared" si="85"/>
        <v>keine</v>
      </c>
      <c r="AU114" s="164">
        <v>5</v>
      </c>
      <c r="AV114" s="168" t="str">
        <f t="shared" si="86"/>
        <v>sonst.</v>
      </c>
      <c r="AW114" s="169">
        <f t="shared" si="87"/>
        <v>0</v>
      </c>
      <c r="AX114" s="169">
        <f t="shared" si="88"/>
        <v>0</v>
      </c>
      <c r="AY114" s="169">
        <f t="shared" si="89"/>
        <v>1</v>
      </c>
      <c r="AZ114" s="169">
        <f t="shared" si="90"/>
        <v>0</v>
      </c>
      <c r="BA114" s="164">
        <v>1.5</v>
      </c>
      <c r="BB114" s="168" t="str">
        <f t="shared" si="91"/>
        <v>bis 10 km</v>
      </c>
      <c r="BC114" s="164">
        <v>20</v>
      </c>
      <c r="BD114" s="164">
        <v>0</v>
      </c>
      <c r="BE114" s="172"/>
      <c r="BF114" s="164">
        <v>0</v>
      </c>
    </row>
    <row r="115" spans="1:58" s="173" customFormat="1" ht="15.75" x14ac:dyDescent="0.25">
      <c r="A115" s="163">
        <v>28</v>
      </c>
      <c r="B115" s="163" t="s">
        <v>276</v>
      </c>
      <c r="C115" s="164">
        <v>0</v>
      </c>
      <c r="D115" s="164">
        <v>0</v>
      </c>
      <c r="E115" s="165">
        <f t="shared" si="65"/>
        <v>0</v>
      </c>
      <c r="F115" s="164">
        <v>0</v>
      </c>
      <c r="G115" s="164">
        <v>0</v>
      </c>
      <c r="H115" s="165">
        <f t="shared" si="71"/>
        <v>0</v>
      </c>
      <c r="I115" s="164">
        <v>0</v>
      </c>
      <c r="J115" s="164">
        <v>0</v>
      </c>
      <c r="K115" s="165">
        <f t="shared" si="72"/>
        <v>0</v>
      </c>
      <c r="L115" s="164">
        <v>0</v>
      </c>
      <c r="M115" s="164">
        <v>0</v>
      </c>
      <c r="N115" s="165">
        <f t="shared" si="73"/>
        <v>0</v>
      </c>
      <c r="O115" s="164">
        <v>1</v>
      </c>
      <c r="P115" s="164">
        <v>3</v>
      </c>
      <c r="Q115" s="165">
        <f t="shared" si="74"/>
        <v>3</v>
      </c>
      <c r="R115" s="164">
        <v>0</v>
      </c>
      <c r="S115" s="164">
        <v>0</v>
      </c>
      <c r="T115" s="174">
        <f t="shared" si="75"/>
        <v>0</v>
      </c>
      <c r="U115" s="167">
        <v>1</v>
      </c>
      <c r="V115" s="164">
        <v>1</v>
      </c>
      <c r="W115" s="164">
        <v>1</v>
      </c>
      <c r="X115" s="164">
        <v>5</v>
      </c>
      <c r="Y115" s="164">
        <v>3</v>
      </c>
      <c r="Z115" s="164">
        <v>3</v>
      </c>
      <c r="AA115" s="164">
        <v>3</v>
      </c>
      <c r="AB115" s="164">
        <v>3</v>
      </c>
      <c r="AC115" s="164">
        <v>3</v>
      </c>
      <c r="AD115" s="167">
        <v>20</v>
      </c>
      <c r="AE115" s="168" t="str">
        <f t="shared" si="76"/>
        <v>20-21</v>
      </c>
      <c r="AF115" s="169">
        <f t="shared" si="77"/>
        <v>0</v>
      </c>
      <c r="AG115" s="169">
        <f t="shared" si="78"/>
        <v>1</v>
      </c>
      <c r="AH115" s="169">
        <f t="shared" si="79"/>
        <v>0</v>
      </c>
      <c r="AI115" s="164">
        <v>0</v>
      </c>
      <c r="AJ115" s="170" t="str">
        <f t="shared" si="80"/>
        <v>männlich</v>
      </c>
      <c r="AK115" s="164">
        <v>0</v>
      </c>
      <c r="AL115" s="164">
        <v>50</v>
      </c>
      <c r="AM115" s="164">
        <v>172</v>
      </c>
      <c r="AN115" s="164">
        <v>1</v>
      </c>
      <c r="AO115" s="168" t="str">
        <f t="shared" si="81"/>
        <v>Abitur</v>
      </c>
      <c r="AP115" s="169">
        <f t="shared" si="82"/>
        <v>1</v>
      </c>
      <c r="AQ115" s="169">
        <f t="shared" si="83"/>
        <v>0</v>
      </c>
      <c r="AR115" s="169">
        <f t="shared" si="84"/>
        <v>0</v>
      </c>
      <c r="AS115" s="164">
        <v>0</v>
      </c>
      <c r="AT115" s="171" t="str">
        <f t="shared" si="85"/>
        <v>keine</v>
      </c>
      <c r="AU115" s="164">
        <v>1</v>
      </c>
      <c r="AV115" s="168" t="str">
        <f t="shared" si="86"/>
        <v>Bremen</v>
      </c>
      <c r="AW115" s="169">
        <f t="shared" si="87"/>
        <v>1</v>
      </c>
      <c r="AX115" s="169">
        <f t="shared" si="88"/>
        <v>0</v>
      </c>
      <c r="AY115" s="169">
        <f t="shared" si="89"/>
        <v>0</v>
      </c>
      <c r="AZ115" s="169">
        <f t="shared" si="90"/>
        <v>0</v>
      </c>
      <c r="BA115" s="164">
        <v>2</v>
      </c>
      <c r="BB115" s="168" t="str">
        <f t="shared" si="91"/>
        <v>bis 10 km</v>
      </c>
      <c r="BC115" s="164">
        <v>20</v>
      </c>
      <c r="BD115" s="164">
        <v>0</v>
      </c>
      <c r="BE115" s="172"/>
      <c r="BF115" s="164">
        <v>0</v>
      </c>
    </row>
    <row r="116" spans="1:58" s="173" customFormat="1" ht="15.75" x14ac:dyDescent="0.25">
      <c r="A116" s="163">
        <v>29</v>
      </c>
      <c r="B116" s="163" t="s">
        <v>276</v>
      </c>
      <c r="C116" s="164">
        <v>0</v>
      </c>
      <c r="D116" s="164">
        <v>0</v>
      </c>
      <c r="E116" s="165">
        <f t="shared" si="65"/>
        <v>0</v>
      </c>
      <c r="F116" s="164">
        <v>0</v>
      </c>
      <c r="G116" s="164">
        <v>0</v>
      </c>
      <c r="H116" s="165">
        <f t="shared" si="71"/>
        <v>0</v>
      </c>
      <c r="I116" s="164">
        <v>1</v>
      </c>
      <c r="J116" s="164">
        <v>2</v>
      </c>
      <c r="K116" s="165">
        <f t="shared" si="72"/>
        <v>2</v>
      </c>
      <c r="L116" s="164">
        <v>0</v>
      </c>
      <c r="M116" s="164">
        <v>0</v>
      </c>
      <c r="N116" s="165">
        <f t="shared" si="73"/>
        <v>0</v>
      </c>
      <c r="O116" s="164">
        <v>1</v>
      </c>
      <c r="P116" s="164">
        <v>3</v>
      </c>
      <c r="Q116" s="165">
        <f t="shared" si="74"/>
        <v>3</v>
      </c>
      <c r="R116" s="164">
        <v>0</v>
      </c>
      <c r="S116" s="164">
        <v>0</v>
      </c>
      <c r="T116" s="174">
        <f t="shared" si="75"/>
        <v>0</v>
      </c>
      <c r="U116" s="167">
        <v>4</v>
      </c>
      <c r="V116" s="164">
        <v>1</v>
      </c>
      <c r="W116" s="164">
        <v>1</v>
      </c>
      <c r="X116" s="164">
        <v>3</v>
      </c>
      <c r="Y116" s="164">
        <v>3</v>
      </c>
      <c r="Z116" s="164">
        <v>2</v>
      </c>
      <c r="AA116" s="164">
        <v>2</v>
      </c>
      <c r="AB116" s="164">
        <v>2</v>
      </c>
      <c r="AC116" s="164">
        <v>2</v>
      </c>
      <c r="AD116" s="167">
        <v>18</v>
      </c>
      <c r="AE116" s="168" t="str">
        <f t="shared" si="76"/>
        <v>unter 20</v>
      </c>
      <c r="AF116" s="169">
        <f t="shared" si="77"/>
        <v>1</v>
      </c>
      <c r="AG116" s="169">
        <f t="shared" si="78"/>
        <v>0</v>
      </c>
      <c r="AH116" s="169">
        <f t="shared" si="79"/>
        <v>0</v>
      </c>
      <c r="AI116" s="164">
        <v>0</v>
      </c>
      <c r="AJ116" s="170" t="str">
        <f t="shared" si="80"/>
        <v>männlich</v>
      </c>
      <c r="AK116" s="164">
        <v>0.25</v>
      </c>
      <c r="AL116" s="164">
        <v>80</v>
      </c>
      <c r="AM116" s="164">
        <v>183</v>
      </c>
      <c r="AN116" s="164">
        <v>2</v>
      </c>
      <c r="AO116" s="168" t="str">
        <f t="shared" si="81"/>
        <v>Fachabi</v>
      </c>
      <c r="AP116" s="169">
        <f t="shared" si="82"/>
        <v>0</v>
      </c>
      <c r="AQ116" s="169">
        <f t="shared" si="83"/>
        <v>1</v>
      </c>
      <c r="AR116" s="169">
        <f t="shared" si="84"/>
        <v>0</v>
      </c>
      <c r="AS116" s="164">
        <v>0</v>
      </c>
      <c r="AT116" s="171" t="str">
        <f t="shared" si="85"/>
        <v>keine</v>
      </c>
      <c r="AU116" s="164">
        <v>1</v>
      </c>
      <c r="AV116" s="168" t="str">
        <f t="shared" si="86"/>
        <v>Bremen</v>
      </c>
      <c r="AW116" s="169">
        <f t="shared" si="87"/>
        <v>1</v>
      </c>
      <c r="AX116" s="169">
        <f t="shared" si="88"/>
        <v>0</v>
      </c>
      <c r="AY116" s="169">
        <f t="shared" si="89"/>
        <v>0</v>
      </c>
      <c r="AZ116" s="169">
        <f t="shared" si="90"/>
        <v>0</v>
      </c>
      <c r="BA116" s="164">
        <v>7</v>
      </c>
      <c r="BB116" s="168" t="str">
        <f t="shared" si="91"/>
        <v>bis 10 km</v>
      </c>
      <c r="BC116" s="164">
        <v>15</v>
      </c>
      <c r="BD116" s="164">
        <v>0</v>
      </c>
      <c r="BE116" s="172"/>
      <c r="BF116" s="164">
        <v>0</v>
      </c>
    </row>
    <row r="117" spans="1:58" s="173" customFormat="1" ht="15.75" x14ac:dyDescent="0.25">
      <c r="A117" s="163">
        <v>30</v>
      </c>
      <c r="B117" s="163" t="s">
        <v>276</v>
      </c>
      <c r="C117" s="164">
        <v>0</v>
      </c>
      <c r="D117" s="164">
        <v>0</v>
      </c>
      <c r="E117" s="165">
        <f t="shared" si="65"/>
        <v>0</v>
      </c>
      <c r="F117" s="164">
        <v>0</v>
      </c>
      <c r="G117" s="164">
        <v>0</v>
      </c>
      <c r="H117" s="165">
        <f t="shared" si="71"/>
        <v>0</v>
      </c>
      <c r="I117" s="164">
        <v>1</v>
      </c>
      <c r="J117" s="164">
        <v>1</v>
      </c>
      <c r="K117" s="165">
        <f t="shared" si="72"/>
        <v>1</v>
      </c>
      <c r="L117" s="164">
        <v>0</v>
      </c>
      <c r="M117" s="164">
        <v>0</v>
      </c>
      <c r="N117" s="165">
        <f t="shared" si="73"/>
        <v>0</v>
      </c>
      <c r="O117" s="164">
        <v>1</v>
      </c>
      <c r="P117" s="164">
        <v>3</v>
      </c>
      <c r="Q117" s="165">
        <f t="shared" si="74"/>
        <v>3</v>
      </c>
      <c r="R117" s="164">
        <v>0</v>
      </c>
      <c r="S117" s="164">
        <v>0</v>
      </c>
      <c r="T117" s="174">
        <f t="shared" si="75"/>
        <v>0</v>
      </c>
      <c r="U117" s="167">
        <v>1</v>
      </c>
      <c r="V117" s="164">
        <v>4</v>
      </c>
      <c r="W117" s="164">
        <v>4</v>
      </c>
      <c r="X117" s="164">
        <v>5</v>
      </c>
      <c r="Y117" s="164">
        <v>5</v>
      </c>
      <c r="Z117" s="164">
        <v>2</v>
      </c>
      <c r="AA117" s="164">
        <v>2</v>
      </c>
      <c r="AB117" s="164">
        <v>5</v>
      </c>
      <c r="AC117" s="164">
        <v>3</v>
      </c>
      <c r="AD117" s="167">
        <v>22</v>
      </c>
      <c r="AE117" s="168" t="str">
        <f t="shared" si="76"/>
        <v>22++</v>
      </c>
      <c r="AF117" s="169">
        <f t="shared" si="77"/>
        <v>0</v>
      </c>
      <c r="AG117" s="169">
        <f t="shared" si="78"/>
        <v>0</v>
      </c>
      <c r="AH117" s="169">
        <f t="shared" si="79"/>
        <v>1</v>
      </c>
      <c r="AI117" s="164">
        <v>1</v>
      </c>
      <c r="AJ117" s="170" t="str">
        <f t="shared" si="80"/>
        <v>weiblich</v>
      </c>
      <c r="AK117" s="164">
        <v>3</v>
      </c>
      <c r="AL117" s="164"/>
      <c r="AM117" s="164">
        <v>172</v>
      </c>
      <c r="AN117" s="164">
        <v>1</v>
      </c>
      <c r="AO117" s="168" t="str">
        <f t="shared" si="81"/>
        <v>Abitur</v>
      </c>
      <c r="AP117" s="169">
        <f t="shared" si="82"/>
        <v>1</v>
      </c>
      <c r="AQ117" s="169">
        <f t="shared" si="83"/>
        <v>0</v>
      </c>
      <c r="AR117" s="169">
        <f t="shared" si="84"/>
        <v>0</v>
      </c>
      <c r="AS117" s="164"/>
      <c r="AT117" s="171" t="str">
        <f t="shared" si="85"/>
        <v>-</v>
      </c>
      <c r="AU117" s="164">
        <v>1</v>
      </c>
      <c r="AV117" s="168" t="str">
        <f t="shared" si="86"/>
        <v>Bremen</v>
      </c>
      <c r="AW117" s="169">
        <f t="shared" si="87"/>
        <v>1</v>
      </c>
      <c r="AX117" s="169">
        <f t="shared" si="88"/>
        <v>0</v>
      </c>
      <c r="AY117" s="169">
        <f t="shared" si="89"/>
        <v>0</v>
      </c>
      <c r="AZ117" s="169">
        <f t="shared" si="90"/>
        <v>0</v>
      </c>
      <c r="BA117" s="164">
        <v>17</v>
      </c>
      <c r="BB117" s="168" t="str">
        <f t="shared" si="91"/>
        <v>bis 20 km</v>
      </c>
      <c r="BC117" s="164">
        <v>40</v>
      </c>
      <c r="BD117" s="164">
        <v>1</v>
      </c>
      <c r="BE117" s="172"/>
      <c r="BF117" s="164">
        <v>0</v>
      </c>
    </row>
    <row r="118" spans="1:58" s="173" customFormat="1" ht="15.75" x14ac:dyDescent="0.25">
      <c r="A118" s="163">
        <v>31</v>
      </c>
      <c r="B118" s="163" t="s">
        <v>276</v>
      </c>
      <c r="C118" s="164">
        <v>0</v>
      </c>
      <c r="D118" s="164">
        <v>0</v>
      </c>
      <c r="E118" s="165">
        <f t="shared" si="65"/>
        <v>0</v>
      </c>
      <c r="F118" s="164">
        <v>0</v>
      </c>
      <c r="G118" s="164">
        <v>0</v>
      </c>
      <c r="H118" s="165">
        <f t="shared" si="71"/>
        <v>0</v>
      </c>
      <c r="I118" s="164">
        <v>0</v>
      </c>
      <c r="J118" s="164">
        <v>0</v>
      </c>
      <c r="K118" s="165">
        <f t="shared" si="72"/>
        <v>0</v>
      </c>
      <c r="L118" s="164">
        <v>0</v>
      </c>
      <c r="M118" s="164">
        <v>0</v>
      </c>
      <c r="N118" s="165">
        <f t="shared" si="73"/>
        <v>0</v>
      </c>
      <c r="O118" s="164">
        <v>1</v>
      </c>
      <c r="P118" s="164">
        <v>2</v>
      </c>
      <c r="Q118" s="165">
        <f t="shared" si="74"/>
        <v>2</v>
      </c>
      <c r="R118" s="164">
        <v>0</v>
      </c>
      <c r="S118" s="164">
        <v>0</v>
      </c>
      <c r="T118" s="174">
        <f t="shared" si="75"/>
        <v>0</v>
      </c>
      <c r="U118" s="167">
        <v>1</v>
      </c>
      <c r="V118" s="164">
        <v>2</v>
      </c>
      <c r="W118" s="164">
        <v>1</v>
      </c>
      <c r="X118" s="164">
        <v>5</v>
      </c>
      <c r="Y118" s="164">
        <v>3</v>
      </c>
      <c r="Z118" s="164">
        <v>3</v>
      </c>
      <c r="AA118" s="164">
        <v>3</v>
      </c>
      <c r="AB118" s="164">
        <v>5</v>
      </c>
      <c r="AC118" s="164">
        <v>1</v>
      </c>
      <c r="AD118" s="167">
        <v>21</v>
      </c>
      <c r="AE118" s="168" t="str">
        <f t="shared" si="76"/>
        <v>20-21</v>
      </c>
      <c r="AF118" s="169">
        <f t="shared" si="77"/>
        <v>0</v>
      </c>
      <c r="AG118" s="169">
        <f t="shared" si="78"/>
        <v>1</v>
      </c>
      <c r="AH118" s="169">
        <f t="shared" si="79"/>
        <v>0</v>
      </c>
      <c r="AI118" s="164">
        <v>1</v>
      </c>
      <c r="AJ118" s="170" t="str">
        <f t="shared" si="80"/>
        <v>weiblich</v>
      </c>
      <c r="AK118" s="164">
        <v>0</v>
      </c>
      <c r="AL118" s="164"/>
      <c r="AM118" s="164">
        <v>183</v>
      </c>
      <c r="AN118" s="164">
        <v>1</v>
      </c>
      <c r="AO118" s="168" t="str">
        <f t="shared" si="81"/>
        <v>Abitur</v>
      </c>
      <c r="AP118" s="169">
        <f t="shared" si="82"/>
        <v>1</v>
      </c>
      <c r="AQ118" s="169">
        <f t="shared" si="83"/>
        <v>0</v>
      </c>
      <c r="AR118" s="169">
        <f t="shared" si="84"/>
        <v>0</v>
      </c>
      <c r="AS118" s="164">
        <v>0</v>
      </c>
      <c r="AT118" s="171" t="str">
        <f t="shared" si="85"/>
        <v>keine</v>
      </c>
      <c r="AU118" s="164">
        <v>6</v>
      </c>
      <c r="AV118" s="168" t="str">
        <f t="shared" si="86"/>
        <v>sonst.</v>
      </c>
      <c r="AW118" s="169">
        <f t="shared" si="87"/>
        <v>0</v>
      </c>
      <c r="AX118" s="169">
        <f t="shared" si="88"/>
        <v>0</v>
      </c>
      <c r="AY118" s="169">
        <f t="shared" si="89"/>
        <v>1</v>
      </c>
      <c r="AZ118" s="169">
        <f t="shared" si="90"/>
        <v>0</v>
      </c>
      <c r="BA118" s="164"/>
      <c r="BB118" s="168" t="str">
        <f t="shared" si="91"/>
        <v>-</v>
      </c>
      <c r="BC118" s="164">
        <v>90</v>
      </c>
      <c r="BD118" s="164">
        <v>1</v>
      </c>
      <c r="BE118" s="172"/>
      <c r="BF118" s="164">
        <v>0</v>
      </c>
    </row>
    <row r="119" spans="1:58" s="173" customFormat="1" ht="15.75" x14ac:dyDescent="0.25">
      <c r="A119" s="163">
        <v>32</v>
      </c>
      <c r="B119" s="163" t="s">
        <v>276</v>
      </c>
      <c r="C119" s="164">
        <v>0</v>
      </c>
      <c r="D119" s="164">
        <v>0</v>
      </c>
      <c r="E119" s="165">
        <f t="shared" si="65"/>
        <v>0</v>
      </c>
      <c r="F119" s="164">
        <v>0</v>
      </c>
      <c r="G119" s="164">
        <v>0</v>
      </c>
      <c r="H119" s="165">
        <f t="shared" si="71"/>
        <v>0</v>
      </c>
      <c r="I119" s="164">
        <v>0</v>
      </c>
      <c r="J119" s="164">
        <v>0</v>
      </c>
      <c r="K119" s="165">
        <f t="shared" si="72"/>
        <v>0</v>
      </c>
      <c r="L119" s="164">
        <v>0</v>
      </c>
      <c r="M119" s="164">
        <v>0</v>
      </c>
      <c r="N119" s="165">
        <f t="shared" si="73"/>
        <v>0</v>
      </c>
      <c r="O119" s="164">
        <v>1</v>
      </c>
      <c r="P119" s="164">
        <v>3</v>
      </c>
      <c r="Q119" s="165">
        <f t="shared" si="74"/>
        <v>3</v>
      </c>
      <c r="R119" s="164">
        <v>0</v>
      </c>
      <c r="S119" s="164">
        <v>0</v>
      </c>
      <c r="T119" s="174">
        <f t="shared" si="75"/>
        <v>0</v>
      </c>
      <c r="U119" s="167">
        <v>1</v>
      </c>
      <c r="V119" s="164">
        <v>5</v>
      </c>
      <c r="W119" s="164">
        <v>2</v>
      </c>
      <c r="X119" s="164">
        <v>5</v>
      </c>
      <c r="Y119" s="164">
        <v>2</v>
      </c>
      <c r="Z119" s="164">
        <v>2</v>
      </c>
      <c r="AA119" s="164">
        <v>2</v>
      </c>
      <c r="AB119" s="164">
        <v>1</v>
      </c>
      <c r="AC119" s="164">
        <v>2</v>
      </c>
      <c r="AD119" s="167">
        <v>20</v>
      </c>
      <c r="AE119" s="168" t="str">
        <f t="shared" si="76"/>
        <v>20-21</v>
      </c>
      <c r="AF119" s="169">
        <f t="shared" si="77"/>
        <v>0</v>
      </c>
      <c r="AG119" s="169">
        <f t="shared" si="78"/>
        <v>1</v>
      </c>
      <c r="AH119" s="169">
        <f t="shared" si="79"/>
        <v>0</v>
      </c>
      <c r="AI119" s="164">
        <v>1</v>
      </c>
      <c r="AJ119" s="170" t="str">
        <f t="shared" si="80"/>
        <v>weiblich</v>
      </c>
      <c r="AK119" s="164">
        <v>0</v>
      </c>
      <c r="AL119" s="164">
        <v>58</v>
      </c>
      <c r="AM119" s="164">
        <v>165</v>
      </c>
      <c r="AN119" s="164">
        <v>1</v>
      </c>
      <c r="AO119" s="168" t="str">
        <f t="shared" si="81"/>
        <v>Abitur</v>
      </c>
      <c r="AP119" s="169">
        <f t="shared" si="82"/>
        <v>1</v>
      </c>
      <c r="AQ119" s="169">
        <f t="shared" si="83"/>
        <v>0</v>
      </c>
      <c r="AR119" s="169">
        <f t="shared" si="84"/>
        <v>0</v>
      </c>
      <c r="AS119" s="164">
        <v>0</v>
      </c>
      <c r="AT119" s="171" t="str">
        <f t="shared" si="85"/>
        <v>keine</v>
      </c>
      <c r="AU119" s="164">
        <v>6</v>
      </c>
      <c r="AV119" s="168" t="str">
        <f t="shared" si="86"/>
        <v>sonst.</v>
      </c>
      <c r="AW119" s="169">
        <f t="shared" si="87"/>
        <v>0</v>
      </c>
      <c r="AX119" s="169">
        <f t="shared" si="88"/>
        <v>0</v>
      </c>
      <c r="AY119" s="169">
        <f t="shared" si="89"/>
        <v>1</v>
      </c>
      <c r="AZ119" s="169">
        <f t="shared" si="90"/>
        <v>0</v>
      </c>
      <c r="BA119" s="164">
        <v>1.2</v>
      </c>
      <c r="BB119" s="168" t="str">
        <f t="shared" si="91"/>
        <v>bis 10 km</v>
      </c>
      <c r="BC119" s="164">
        <v>10</v>
      </c>
      <c r="BD119" s="164">
        <v>1</v>
      </c>
      <c r="BE119" s="172"/>
      <c r="BF119" s="164">
        <v>0</v>
      </c>
    </row>
    <row r="120" spans="1:58" s="173" customFormat="1" ht="15.75" x14ac:dyDescent="0.25">
      <c r="A120" s="163">
        <v>33</v>
      </c>
      <c r="B120" s="163" t="s">
        <v>276</v>
      </c>
      <c r="C120" s="164">
        <v>0</v>
      </c>
      <c r="D120" s="164">
        <v>0</v>
      </c>
      <c r="E120" s="165">
        <f t="shared" si="65"/>
        <v>0</v>
      </c>
      <c r="F120" s="164">
        <v>0</v>
      </c>
      <c r="G120" s="164">
        <v>0</v>
      </c>
      <c r="H120" s="165">
        <f t="shared" si="71"/>
        <v>0</v>
      </c>
      <c r="I120" s="164">
        <v>1</v>
      </c>
      <c r="J120" s="164">
        <v>3</v>
      </c>
      <c r="K120" s="165">
        <f t="shared" si="72"/>
        <v>3</v>
      </c>
      <c r="L120" s="164">
        <v>0</v>
      </c>
      <c r="M120" s="164">
        <v>0</v>
      </c>
      <c r="N120" s="165">
        <f t="shared" si="73"/>
        <v>0</v>
      </c>
      <c r="O120" s="164">
        <v>1</v>
      </c>
      <c r="P120" s="164">
        <v>0.5</v>
      </c>
      <c r="Q120" s="165">
        <f t="shared" si="74"/>
        <v>0.5</v>
      </c>
      <c r="R120" s="164">
        <v>0</v>
      </c>
      <c r="S120" s="164">
        <v>0</v>
      </c>
      <c r="T120" s="174">
        <f t="shared" si="75"/>
        <v>0</v>
      </c>
      <c r="U120" s="167">
        <v>5</v>
      </c>
      <c r="V120" s="164">
        <v>3</v>
      </c>
      <c r="W120" s="164">
        <v>1</v>
      </c>
      <c r="X120" s="164">
        <v>4</v>
      </c>
      <c r="Y120" s="164">
        <v>1</v>
      </c>
      <c r="Z120" s="164">
        <v>1</v>
      </c>
      <c r="AA120" s="164">
        <v>1</v>
      </c>
      <c r="AB120" s="164">
        <v>1</v>
      </c>
      <c r="AC120" s="164">
        <v>1</v>
      </c>
      <c r="AD120" s="167">
        <v>21</v>
      </c>
      <c r="AE120" s="168" t="str">
        <f t="shared" si="76"/>
        <v>20-21</v>
      </c>
      <c r="AF120" s="169">
        <f t="shared" si="77"/>
        <v>0</v>
      </c>
      <c r="AG120" s="169">
        <f t="shared" si="78"/>
        <v>1</v>
      </c>
      <c r="AH120" s="169">
        <f t="shared" si="79"/>
        <v>0</v>
      </c>
      <c r="AI120" s="164">
        <v>0</v>
      </c>
      <c r="AJ120" s="170" t="str">
        <f t="shared" si="80"/>
        <v>männlich</v>
      </c>
      <c r="AK120" s="164">
        <v>3</v>
      </c>
      <c r="AL120" s="164">
        <v>93</v>
      </c>
      <c r="AM120" s="164">
        <v>180</v>
      </c>
      <c r="AN120" s="164">
        <v>2</v>
      </c>
      <c r="AO120" s="168" t="str">
        <f t="shared" si="81"/>
        <v>Fachabi</v>
      </c>
      <c r="AP120" s="169">
        <f t="shared" si="82"/>
        <v>0</v>
      </c>
      <c r="AQ120" s="169">
        <f t="shared" si="83"/>
        <v>1</v>
      </c>
      <c r="AR120" s="169">
        <f t="shared" si="84"/>
        <v>0</v>
      </c>
      <c r="AS120" s="164">
        <v>0</v>
      </c>
      <c r="AT120" s="171" t="str">
        <f t="shared" si="85"/>
        <v>keine</v>
      </c>
      <c r="AU120" s="164">
        <v>1</v>
      </c>
      <c r="AV120" s="168" t="str">
        <f t="shared" si="86"/>
        <v>Bremen</v>
      </c>
      <c r="AW120" s="169">
        <f t="shared" si="87"/>
        <v>1</v>
      </c>
      <c r="AX120" s="169">
        <f t="shared" si="88"/>
        <v>0</v>
      </c>
      <c r="AY120" s="169">
        <f t="shared" si="89"/>
        <v>0</v>
      </c>
      <c r="AZ120" s="169">
        <f t="shared" si="90"/>
        <v>0</v>
      </c>
      <c r="BA120" s="164">
        <v>11</v>
      </c>
      <c r="BB120" s="168" t="str">
        <f t="shared" si="91"/>
        <v>bis 20 km</v>
      </c>
      <c r="BC120" s="164"/>
      <c r="BD120" s="164">
        <v>1</v>
      </c>
      <c r="BE120" s="172"/>
      <c r="BF120" s="164">
        <v>0</v>
      </c>
    </row>
    <row r="121" spans="1:58" s="173" customFormat="1" ht="15.75" x14ac:dyDescent="0.25">
      <c r="A121" s="163">
        <v>34</v>
      </c>
      <c r="B121" s="163" t="s">
        <v>276</v>
      </c>
      <c r="C121" s="164">
        <v>1</v>
      </c>
      <c r="D121" s="164">
        <v>2</v>
      </c>
      <c r="E121" s="165">
        <f t="shared" si="65"/>
        <v>2</v>
      </c>
      <c r="F121" s="164">
        <v>0</v>
      </c>
      <c r="G121" s="164">
        <v>0</v>
      </c>
      <c r="H121" s="165">
        <f t="shared" si="71"/>
        <v>0</v>
      </c>
      <c r="I121" s="164">
        <v>5</v>
      </c>
      <c r="J121" s="164">
        <v>5</v>
      </c>
      <c r="K121" s="165">
        <f t="shared" si="72"/>
        <v>25</v>
      </c>
      <c r="L121" s="164">
        <v>3</v>
      </c>
      <c r="M121" s="164">
        <v>2</v>
      </c>
      <c r="N121" s="165">
        <f t="shared" si="73"/>
        <v>6</v>
      </c>
      <c r="O121" s="164">
        <v>2</v>
      </c>
      <c r="P121" s="164">
        <v>3</v>
      </c>
      <c r="Q121" s="165">
        <f t="shared" si="74"/>
        <v>6</v>
      </c>
      <c r="R121" s="164">
        <v>0</v>
      </c>
      <c r="S121" s="164">
        <v>0</v>
      </c>
      <c r="T121" s="174">
        <f t="shared" si="75"/>
        <v>0</v>
      </c>
      <c r="U121" s="167">
        <v>2</v>
      </c>
      <c r="V121" s="164">
        <v>4</v>
      </c>
      <c r="W121" s="164">
        <v>5</v>
      </c>
      <c r="X121" s="164">
        <v>5</v>
      </c>
      <c r="Y121" s="164">
        <v>1</v>
      </c>
      <c r="Z121" s="164">
        <v>3</v>
      </c>
      <c r="AA121" s="164">
        <v>2</v>
      </c>
      <c r="AB121" s="164">
        <v>1</v>
      </c>
      <c r="AC121" s="164">
        <v>4</v>
      </c>
      <c r="AD121" s="167">
        <v>20</v>
      </c>
      <c r="AE121" s="168" t="str">
        <f t="shared" si="76"/>
        <v>20-21</v>
      </c>
      <c r="AF121" s="169">
        <f t="shared" si="77"/>
        <v>0</v>
      </c>
      <c r="AG121" s="169">
        <f t="shared" si="78"/>
        <v>1</v>
      </c>
      <c r="AH121" s="169">
        <f t="shared" si="79"/>
        <v>0</v>
      </c>
      <c r="AI121" s="164">
        <v>0</v>
      </c>
      <c r="AJ121" s="170" t="str">
        <f t="shared" si="80"/>
        <v>männlich</v>
      </c>
      <c r="AK121" s="164">
        <v>1</v>
      </c>
      <c r="AL121" s="164">
        <v>85</v>
      </c>
      <c r="AM121" s="164">
        <v>178</v>
      </c>
      <c r="AN121" s="164">
        <v>1</v>
      </c>
      <c r="AO121" s="168" t="str">
        <f t="shared" si="81"/>
        <v>Abitur</v>
      </c>
      <c r="AP121" s="169">
        <f t="shared" si="82"/>
        <v>1</v>
      </c>
      <c r="AQ121" s="169">
        <f t="shared" si="83"/>
        <v>0</v>
      </c>
      <c r="AR121" s="169">
        <f t="shared" si="84"/>
        <v>0</v>
      </c>
      <c r="AS121" s="164">
        <v>0</v>
      </c>
      <c r="AT121" s="171" t="str">
        <f t="shared" si="85"/>
        <v>keine</v>
      </c>
      <c r="AU121" s="164">
        <v>1</v>
      </c>
      <c r="AV121" s="168" t="str">
        <f t="shared" si="86"/>
        <v>Bremen</v>
      </c>
      <c r="AW121" s="169">
        <f t="shared" si="87"/>
        <v>1</v>
      </c>
      <c r="AX121" s="169">
        <f t="shared" si="88"/>
        <v>0</v>
      </c>
      <c r="AY121" s="169">
        <f t="shared" si="89"/>
        <v>0</v>
      </c>
      <c r="AZ121" s="169">
        <f t="shared" si="90"/>
        <v>0</v>
      </c>
      <c r="BA121" s="164">
        <v>30</v>
      </c>
      <c r="BB121" s="168" t="str">
        <f t="shared" si="91"/>
        <v>bis 30 km</v>
      </c>
      <c r="BC121" s="164">
        <v>60</v>
      </c>
      <c r="BD121" s="164">
        <v>1</v>
      </c>
      <c r="BE121" s="172"/>
      <c r="BF121" s="164">
        <v>0</v>
      </c>
    </row>
    <row r="122" spans="1:58" s="173" customFormat="1" ht="15.75" x14ac:dyDescent="0.25">
      <c r="A122" s="163">
        <v>35</v>
      </c>
      <c r="B122" s="163" t="s">
        <v>276</v>
      </c>
      <c r="C122" s="164">
        <v>0</v>
      </c>
      <c r="D122" s="164">
        <v>0</v>
      </c>
      <c r="E122" s="165">
        <f t="shared" si="65"/>
        <v>0</v>
      </c>
      <c r="F122" s="164">
        <v>0</v>
      </c>
      <c r="G122" s="164">
        <v>0</v>
      </c>
      <c r="H122" s="165">
        <f t="shared" si="71"/>
        <v>0</v>
      </c>
      <c r="I122" s="164">
        <v>2</v>
      </c>
      <c r="J122" s="164">
        <v>1</v>
      </c>
      <c r="K122" s="165">
        <f t="shared" si="72"/>
        <v>2</v>
      </c>
      <c r="L122" s="164">
        <v>1</v>
      </c>
      <c r="M122" s="164">
        <v>1</v>
      </c>
      <c r="N122" s="165">
        <f t="shared" si="73"/>
        <v>1</v>
      </c>
      <c r="O122" s="164">
        <v>2</v>
      </c>
      <c r="P122" s="164">
        <v>4</v>
      </c>
      <c r="Q122" s="165">
        <f t="shared" si="74"/>
        <v>8</v>
      </c>
      <c r="R122" s="164">
        <v>0</v>
      </c>
      <c r="S122" s="164">
        <v>0</v>
      </c>
      <c r="T122" s="174">
        <f t="shared" si="75"/>
        <v>0</v>
      </c>
      <c r="U122" s="167">
        <v>3</v>
      </c>
      <c r="V122" s="164">
        <v>4</v>
      </c>
      <c r="W122" s="164">
        <v>1</v>
      </c>
      <c r="X122" s="164">
        <v>5</v>
      </c>
      <c r="Y122" s="164">
        <v>4</v>
      </c>
      <c r="Z122" s="164">
        <v>3</v>
      </c>
      <c r="AA122" s="164">
        <v>3</v>
      </c>
      <c r="AB122" s="164">
        <v>5</v>
      </c>
      <c r="AC122" s="164">
        <v>2</v>
      </c>
      <c r="AD122" s="167"/>
      <c r="AE122" s="168" t="str">
        <f t="shared" si="76"/>
        <v>-</v>
      </c>
      <c r="AF122" s="169" t="str">
        <f t="shared" si="77"/>
        <v>-</v>
      </c>
      <c r="AG122" s="169" t="str">
        <f t="shared" si="78"/>
        <v>-</v>
      </c>
      <c r="AH122" s="169" t="str">
        <f t="shared" si="79"/>
        <v>-</v>
      </c>
      <c r="AI122" s="164">
        <v>1</v>
      </c>
      <c r="AJ122" s="170" t="str">
        <f t="shared" si="80"/>
        <v>weiblich</v>
      </c>
      <c r="AK122" s="164">
        <v>0</v>
      </c>
      <c r="AL122" s="164"/>
      <c r="AM122" s="164"/>
      <c r="AN122" s="164">
        <v>2</v>
      </c>
      <c r="AO122" s="168" t="str">
        <f t="shared" si="81"/>
        <v>Fachabi</v>
      </c>
      <c r="AP122" s="169">
        <f t="shared" si="82"/>
        <v>0</v>
      </c>
      <c r="AQ122" s="169">
        <f t="shared" si="83"/>
        <v>1</v>
      </c>
      <c r="AR122" s="169">
        <f t="shared" si="84"/>
        <v>0</v>
      </c>
      <c r="AS122" s="164">
        <v>0</v>
      </c>
      <c r="AT122" s="171" t="str">
        <f t="shared" si="85"/>
        <v>keine</v>
      </c>
      <c r="AU122" s="164">
        <v>1</v>
      </c>
      <c r="AV122" s="168" t="str">
        <f t="shared" si="86"/>
        <v>Bremen</v>
      </c>
      <c r="AW122" s="169">
        <f t="shared" si="87"/>
        <v>1</v>
      </c>
      <c r="AX122" s="169">
        <f t="shared" si="88"/>
        <v>0</v>
      </c>
      <c r="AY122" s="169">
        <f t="shared" si="89"/>
        <v>0</v>
      </c>
      <c r="AZ122" s="169">
        <f t="shared" si="90"/>
        <v>0</v>
      </c>
      <c r="BA122" s="164"/>
      <c r="BB122" s="168" t="str">
        <f t="shared" si="91"/>
        <v>-</v>
      </c>
      <c r="BC122" s="164"/>
      <c r="BD122" s="164">
        <v>1</v>
      </c>
      <c r="BE122" s="172"/>
      <c r="BF122" s="164">
        <v>1</v>
      </c>
    </row>
    <row r="123" spans="1:58" s="173" customFormat="1" ht="15.75" x14ac:dyDescent="0.25">
      <c r="A123" s="163">
        <v>36</v>
      </c>
      <c r="B123" s="163" t="s">
        <v>276</v>
      </c>
      <c r="C123" s="164">
        <v>1</v>
      </c>
      <c r="D123" s="164">
        <v>2</v>
      </c>
      <c r="E123" s="165">
        <f t="shared" si="65"/>
        <v>2</v>
      </c>
      <c r="F123" s="164">
        <v>0</v>
      </c>
      <c r="G123" s="164">
        <v>0</v>
      </c>
      <c r="H123" s="165">
        <f t="shared" si="71"/>
        <v>0</v>
      </c>
      <c r="I123" s="164">
        <v>0</v>
      </c>
      <c r="J123" s="164">
        <v>0</v>
      </c>
      <c r="K123" s="165">
        <f t="shared" si="72"/>
        <v>0</v>
      </c>
      <c r="L123" s="164">
        <v>1</v>
      </c>
      <c r="M123" s="164">
        <v>1</v>
      </c>
      <c r="N123" s="165">
        <f t="shared" si="73"/>
        <v>1</v>
      </c>
      <c r="O123" s="164">
        <v>1</v>
      </c>
      <c r="P123" s="164">
        <v>2</v>
      </c>
      <c r="Q123" s="165">
        <f t="shared" si="74"/>
        <v>2</v>
      </c>
      <c r="R123" s="164">
        <v>0</v>
      </c>
      <c r="S123" s="164">
        <v>0</v>
      </c>
      <c r="T123" s="174">
        <f t="shared" si="75"/>
        <v>0</v>
      </c>
      <c r="U123" s="167">
        <v>4</v>
      </c>
      <c r="V123" s="164">
        <v>5</v>
      </c>
      <c r="W123" s="164">
        <v>1</v>
      </c>
      <c r="X123" s="164">
        <v>5</v>
      </c>
      <c r="Y123" s="164">
        <v>3</v>
      </c>
      <c r="Z123" s="164">
        <v>4</v>
      </c>
      <c r="AA123" s="164">
        <v>4</v>
      </c>
      <c r="AB123" s="164">
        <v>5</v>
      </c>
      <c r="AC123" s="164">
        <v>1</v>
      </c>
      <c r="AD123" s="167">
        <v>21</v>
      </c>
      <c r="AE123" s="168" t="str">
        <f t="shared" si="76"/>
        <v>20-21</v>
      </c>
      <c r="AF123" s="169">
        <f t="shared" si="77"/>
        <v>0</v>
      </c>
      <c r="AG123" s="169">
        <f t="shared" si="78"/>
        <v>1</v>
      </c>
      <c r="AH123" s="169">
        <f t="shared" si="79"/>
        <v>0</v>
      </c>
      <c r="AI123" s="164">
        <v>1</v>
      </c>
      <c r="AJ123" s="170" t="str">
        <f t="shared" si="80"/>
        <v>weiblich</v>
      </c>
      <c r="AK123" s="164">
        <v>3</v>
      </c>
      <c r="AL123" s="164">
        <v>75</v>
      </c>
      <c r="AM123" s="164">
        <v>186</v>
      </c>
      <c r="AN123" s="164">
        <v>2</v>
      </c>
      <c r="AO123" s="168" t="str">
        <f t="shared" si="81"/>
        <v>Fachabi</v>
      </c>
      <c r="AP123" s="169">
        <f t="shared" si="82"/>
        <v>0</v>
      </c>
      <c r="AQ123" s="169">
        <f t="shared" si="83"/>
        <v>1</v>
      </c>
      <c r="AR123" s="169">
        <f t="shared" si="84"/>
        <v>0</v>
      </c>
      <c r="AS123" s="164">
        <v>1</v>
      </c>
      <c r="AT123" s="171" t="str">
        <f t="shared" si="85"/>
        <v>Ber.Ausb</v>
      </c>
      <c r="AU123" s="164">
        <v>9</v>
      </c>
      <c r="AV123" s="168" t="str">
        <f t="shared" si="86"/>
        <v>NdSachs.</v>
      </c>
      <c r="AW123" s="169">
        <f t="shared" si="87"/>
        <v>0</v>
      </c>
      <c r="AX123" s="169">
        <f t="shared" si="88"/>
        <v>1</v>
      </c>
      <c r="AY123" s="169">
        <f t="shared" si="89"/>
        <v>0</v>
      </c>
      <c r="AZ123" s="169">
        <f t="shared" si="90"/>
        <v>0</v>
      </c>
      <c r="BA123" s="164">
        <v>10</v>
      </c>
      <c r="BB123" s="168" t="str">
        <f t="shared" si="91"/>
        <v>bis 10 km</v>
      </c>
      <c r="BC123" s="164">
        <v>15</v>
      </c>
      <c r="BD123" s="164">
        <v>1</v>
      </c>
      <c r="BE123" s="172"/>
      <c r="BF123" s="164">
        <v>0</v>
      </c>
    </row>
    <row r="124" spans="1:58" s="173" customFormat="1" ht="15.75" x14ac:dyDescent="0.25">
      <c r="A124" s="163">
        <v>37</v>
      </c>
      <c r="B124" s="163" t="s">
        <v>276</v>
      </c>
      <c r="C124" s="164">
        <v>1</v>
      </c>
      <c r="D124" s="164">
        <v>3</v>
      </c>
      <c r="E124" s="165">
        <f t="shared" si="65"/>
        <v>3</v>
      </c>
      <c r="F124" s="164">
        <v>0</v>
      </c>
      <c r="G124" s="164">
        <v>0</v>
      </c>
      <c r="H124" s="165">
        <f t="shared" si="71"/>
        <v>0</v>
      </c>
      <c r="I124" s="164">
        <v>1</v>
      </c>
      <c r="J124" s="164">
        <v>4</v>
      </c>
      <c r="K124" s="165">
        <f t="shared" si="72"/>
        <v>4</v>
      </c>
      <c r="L124" s="164">
        <v>0</v>
      </c>
      <c r="M124" s="164">
        <v>0</v>
      </c>
      <c r="N124" s="165">
        <f t="shared" si="73"/>
        <v>0</v>
      </c>
      <c r="O124" s="164">
        <v>0</v>
      </c>
      <c r="P124" s="164">
        <v>0</v>
      </c>
      <c r="Q124" s="165">
        <f t="shared" si="74"/>
        <v>0</v>
      </c>
      <c r="R124" s="164">
        <v>0</v>
      </c>
      <c r="S124" s="164">
        <v>0</v>
      </c>
      <c r="T124" s="174">
        <f t="shared" si="75"/>
        <v>0</v>
      </c>
      <c r="U124" s="167">
        <v>3</v>
      </c>
      <c r="V124" s="164">
        <v>4</v>
      </c>
      <c r="W124" s="164">
        <v>5</v>
      </c>
      <c r="X124" s="164">
        <v>3</v>
      </c>
      <c r="Y124" s="164">
        <v>2</v>
      </c>
      <c r="Z124" s="164">
        <v>2</v>
      </c>
      <c r="AA124" s="164">
        <v>2</v>
      </c>
      <c r="AB124" s="164">
        <v>2</v>
      </c>
      <c r="AC124" s="164">
        <v>2</v>
      </c>
      <c r="AD124" s="167">
        <v>22</v>
      </c>
      <c r="AE124" s="168" t="str">
        <f t="shared" si="76"/>
        <v>22++</v>
      </c>
      <c r="AF124" s="169">
        <f t="shared" si="77"/>
        <v>0</v>
      </c>
      <c r="AG124" s="169">
        <f t="shared" si="78"/>
        <v>0</v>
      </c>
      <c r="AH124" s="169">
        <f t="shared" si="79"/>
        <v>1</v>
      </c>
      <c r="AI124" s="164">
        <v>0</v>
      </c>
      <c r="AJ124" s="170" t="str">
        <f t="shared" si="80"/>
        <v>männlich</v>
      </c>
      <c r="AK124" s="164">
        <v>0</v>
      </c>
      <c r="AL124" s="164">
        <v>75</v>
      </c>
      <c r="AM124" s="164">
        <v>180</v>
      </c>
      <c r="AN124" s="164">
        <v>1</v>
      </c>
      <c r="AO124" s="168" t="str">
        <f t="shared" si="81"/>
        <v>Abitur</v>
      </c>
      <c r="AP124" s="169">
        <f t="shared" si="82"/>
        <v>1</v>
      </c>
      <c r="AQ124" s="169">
        <f t="shared" si="83"/>
        <v>0</v>
      </c>
      <c r="AR124" s="169">
        <f t="shared" si="84"/>
        <v>0</v>
      </c>
      <c r="AS124" s="164">
        <v>0</v>
      </c>
      <c r="AT124" s="171" t="str">
        <f t="shared" si="85"/>
        <v>keine</v>
      </c>
      <c r="AU124" s="164">
        <v>1</v>
      </c>
      <c r="AV124" s="168" t="str">
        <f t="shared" si="86"/>
        <v>Bremen</v>
      </c>
      <c r="AW124" s="169">
        <f t="shared" si="87"/>
        <v>1</v>
      </c>
      <c r="AX124" s="169">
        <f t="shared" si="88"/>
        <v>0</v>
      </c>
      <c r="AY124" s="169">
        <f t="shared" si="89"/>
        <v>0</v>
      </c>
      <c r="AZ124" s="169">
        <f t="shared" si="90"/>
        <v>0</v>
      </c>
      <c r="BA124" s="164">
        <v>0.5</v>
      </c>
      <c r="BB124" s="168" t="str">
        <f t="shared" si="91"/>
        <v>bis 10 km</v>
      </c>
      <c r="BC124" s="164">
        <v>10</v>
      </c>
      <c r="BD124" s="164">
        <v>1</v>
      </c>
      <c r="BE124" s="172"/>
      <c r="BF124" s="164">
        <v>0</v>
      </c>
    </row>
    <row r="125" spans="1:58" s="173" customFormat="1" ht="15.75" x14ac:dyDescent="0.25">
      <c r="A125" s="163">
        <v>38</v>
      </c>
      <c r="B125" s="163" t="s">
        <v>276</v>
      </c>
      <c r="C125" s="164">
        <v>0</v>
      </c>
      <c r="D125" s="164">
        <v>0</v>
      </c>
      <c r="E125" s="165">
        <f t="shared" si="65"/>
        <v>0</v>
      </c>
      <c r="F125" s="164">
        <v>0</v>
      </c>
      <c r="G125" s="164">
        <v>0</v>
      </c>
      <c r="H125" s="165">
        <f t="shared" si="71"/>
        <v>0</v>
      </c>
      <c r="I125" s="164">
        <v>2</v>
      </c>
      <c r="J125" s="164">
        <v>2</v>
      </c>
      <c r="K125" s="165">
        <f t="shared" si="72"/>
        <v>4</v>
      </c>
      <c r="L125" s="164">
        <v>0</v>
      </c>
      <c r="M125" s="164">
        <v>0</v>
      </c>
      <c r="N125" s="165">
        <f t="shared" si="73"/>
        <v>0</v>
      </c>
      <c r="O125" s="164">
        <v>0</v>
      </c>
      <c r="P125" s="164">
        <v>0</v>
      </c>
      <c r="Q125" s="165">
        <f t="shared" si="74"/>
        <v>0</v>
      </c>
      <c r="R125" s="164">
        <v>0</v>
      </c>
      <c r="S125" s="164">
        <v>0</v>
      </c>
      <c r="T125" s="174">
        <f t="shared" si="75"/>
        <v>0</v>
      </c>
      <c r="U125" s="167">
        <v>1</v>
      </c>
      <c r="V125" s="164">
        <v>2</v>
      </c>
      <c r="W125" s="164">
        <v>2</v>
      </c>
      <c r="X125" s="164">
        <v>2</v>
      </c>
      <c r="Y125" s="164">
        <v>2</v>
      </c>
      <c r="Z125" s="164">
        <v>2</v>
      </c>
      <c r="AA125" s="164">
        <v>2</v>
      </c>
      <c r="AB125" s="164">
        <v>1</v>
      </c>
      <c r="AC125" s="164">
        <v>1</v>
      </c>
      <c r="AD125" s="167">
        <v>23</v>
      </c>
      <c r="AE125" s="168" t="str">
        <f t="shared" si="76"/>
        <v>22++</v>
      </c>
      <c r="AF125" s="169">
        <f t="shared" si="77"/>
        <v>0</v>
      </c>
      <c r="AG125" s="169">
        <f t="shared" si="78"/>
        <v>0</v>
      </c>
      <c r="AH125" s="169">
        <f t="shared" si="79"/>
        <v>1</v>
      </c>
      <c r="AI125" s="164">
        <v>0</v>
      </c>
      <c r="AJ125" s="170" t="str">
        <f t="shared" si="80"/>
        <v>männlich</v>
      </c>
      <c r="AK125" s="164">
        <v>0</v>
      </c>
      <c r="AL125" s="164">
        <v>80</v>
      </c>
      <c r="AM125" s="164">
        <v>170</v>
      </c>
      <c r="AN125" s="164">
        <v>1</v>
      </c>
      <c r="AO125" s="168" t="str">
        <f t="shared" si="81"/>
        <v>Abitur</v>
      </c>
      <c r="AP125" s="169">
        <f t="shared" si="82"/>
        <v>1</v>
      </c>
      <c r="AQ125" s="169">
        <f t="shared" si="83"/>
        <v>0</v>
      </c>
      <c r="AR125" s="169">
        <f t="shared" si="84"/>
        <v>0</v>
      </c>
      <c r="AS125" s="164">
        <v>0</v>
      </c>
      <c r="AT125" s="171" t="str">
        <f t="shared" si="85"/>
        <v>keine</v>
      </c>
      <c r="AU125" s="164">
        <v>9</v>
      </c>
      <c r="AV125" s="168" t="str">
        <f t="shared" si="86"/>
        <v>NdSachs.</v>
      </c>
      <c r="AW125" s="169">
        <f t="shared" si="87"/>
        <v>0</v>
      </c>
      <c r="AX125" s="169">
        <f t="shared" si="88"/>
        <v>1</v>
      </c>
      <c r="AY125" s="169">
        <f t="shared" si="89"/>
        <v>0</v>
      </c>
      <c r="AZ125" s="169">
        <f t="shared" si="90"/>
        <v>0</v>
      </c>
      <c r="BA125" s="164">
        <v>2</v>
      </c>
      <c r="BB125" s="168" t="str">
        <f t="shared" si="91"/>
        <v>bis 10 km</v>
      </c>
      <c r="BC125" s="164">
        <v>10</v>
      </c>
      <c r="BD125" s="164">
        <v>1</v>
      </c>
      <c r="BE125" s="172"/>
      <c r="BF125" s="164">
        <v>0</v>
      </c>
    </row>
    <row r="126" spans="1:58" s="185" customFormat="1" ht="15.75" x14ac:dyDescent="0.25">
      <c r="A126" s="175">
        <v>1</v>
      </c>
      <c r="B126" s="175" t="s">
        <v>275</v>
      </c>
      <c r="C126" s="176">
        <v>0</v>
      </c>
      <c r="D126" s="176">
        <v>0</v>
      </c>
      <c r="E126" s="177">
        <f>C126*D126</f>
        <v>0</v>
      </c>
      <c r="F126" s="176">
        <v>0</v>
      </c>
      <c r="G126" s="176">
        <v>0</v>
      </c>
      <c r="H126" s="177">
        <f>F126*G126</f>
        <v>0</v>
      </c>
      <c r="I126" s="176">
        <v>1</v>
      </c>
      <c r="J126" s="176">
        <v>5</v>
      </c>
      <c r="K126" s="177">
        <f>I126*J126</f>
        <v>5</v>
      </c>
      <c r="L126" s="176">
        <v>0</v>
      </c>
      <c r="M126" s="176">
        <v>0</v>
      </c>
      <c r="N126" s="177">
        <f>L126*M126</f>
        <v>0</v>
      </c>
      <c r="O126" s="176">
        <v>1</v>
      </c>
      <c r="P126" s="176">
        <v>5</v>
      </c>
      <c r="Q126" s="177">
        <f>O126*P126</f>
        <v>5</v>
      </c>
      <c r="R126" s="176">
        <v>0</v>
      </c>
      <c r="S126" s="176">
        <v>0</v>
      </c>
      <c r="T126" s="178">
        <f>R126*S126</f>
        <v>0</v>
      </c>
      <c r="U126" s="179">
        <v>5</v>
      </c>
      <c r="V126" s="176">
        <v>1</v>
      </c>
      <c r="W126" s="176">
        <v>1</v>
      </c>
      <c r="X126" s="176">
        <v>3</v>
      </c>
      <c r="Y126" s="176">
        <v>2</v>
      </c>
      <c r="Z126" s="176">
        <v>2</v>
      </c>
      <c r="AA126" s="176">
        <v>1</v>
      </c>
      <c r="AB126" s="176">
        <v>1</v>
      </c>
      <c r="AC126" s="176">
        <v>5</v>
      </c>
      <c r="AD126" s="179">
        <v>19</v>
      </c>
      <c r="AE126" s="180" t="str">
        <f>IF(AD126&gt;0,
IF(AD126&lt;20,"unter 20",
IF(AD126&gt;=22,"22++","20-21")),"-")</f>
        <v>unter 20</v>
      </c>
      <c r="AF126" s="181">
        <f>IF(AD126&gt;0,IF(AD126&lt;20,1,0),"-")</f>
        <v>1</v>
      </c>
      <c r="AG126" s="181">
        <f>IF(AD126&gt;0,IF(AND(AD126&gt;19,AD126&lt;22),1,0),"-")</f>
        <v>0</v>
      </c>
      <c r="AH126" s="181">
        <f>IF(AD126&gt;0,IF(AD126&gt;21,1,0),"-")</f>
        <v>0</v>
      </c>
      <c r="AI126" s="176">
        <v>0</v>
      </c>
      <c r="AJ126" s="182" t="str">
        <f>IF($AI126&lt;&gt;"",IF($AI126=1,"weiblich","männlich"),"")</f>
        <v>männlich</v>
      </c>
      <c r="AK126" s="176">
        <v>0</v>
      </c>
      <c r="AL126" s="176">
        <v>57</v>
      </c>
      <c r="AM126" s="176">
        <v>165</v>
      </c>
      <c r="AN126" s="176">
        <v>1</v>
      </c>
      <c r="AO126" s="180" t="str">
        <f>IF(AN126&gt;0,
IF(AN126=1,"Abitur",
IF(AN126=2,"Fachabi","sonst.")),"-")</f>
        <v>Abitur</v>
      </c>
      <c r="AP126" s="181">
        <f>IF(AN126&gt;0,IF(AN126=1,1,0),"-")</f>
        <v>1</v>
      </c>
      <c r="AQ126" s="181">
        <f>IF(AN126&gt;0,IF(AN126=2,1,0),"-")</f>
        <v>0</v>
      </c>
      <c r="AR126" s="181">
        <f>IF(AN126&gt;0,IF(AN126=3,1,0),"-")</f>
        <v>0</v>
      </c>
      <c r="AS126" s="176">
        <v>0</v>
      </c>
      <c r="AT126" s="183" t="str">
        <f>IF(AS126&lt;&gt;"",
IF(AS126=0,"keine",
IF(AS126=1,"Ber.Ausb","??")),"-")</f>
        <v>keine</v>
      </c>
      <c r="AU126" s="176">
        <v>1</v>
      </c>
      <c r="AV126" s="180" t="str">
        <f t="shared" ref="AV126" si="92">IF(AU126&gt;0,
IF(AU126=1,"Bremen",
IF(AU126=9,"NdSachs.",
IF(AU126=20,"Ausland","sonst."))),"-")</f>
        <v>Bremen</v>
      </c>
      <c r="AW126" s="181">
        <f t="shared" ref="AW126" si="93">IF(AU126&gt;0,IF(AU126=1,1,0),"-")</f>
        <v>1</v>
      </c>
      <c r="AX126" s="181">
        <f t="shared" ref="AX126" si="94">IF(AU126&gt;0,IF(AU126=9,1,0),"-")</f>
        <v>0</v>
      </c>
      <c r="AY126" s="181">
        <f t="shared" ref="AY126" si="95">IF(AU126&gt;0,1-AW126-AX126-AZ126,"-")</f>
        <v>0</v>
      </c>
      <c r="AZ126" s="181">
        <f t="shared" ref="AZ126" si="96">IF(AU126&gt;0,IF(AU126=20,1,0),"-")</f>
        <v>0</v>
      </c>
      <c r="BA126" s="176">
        <v>10.1</v>
      </c>
      <c r="BB126" s="180" t="str">
        <f t="shared" ref="BB126:BB168" si="97">IF(BA126&gt;0,
IF(BA126&lt;=10,"bis 10 km",
IF(BA126&lt;=20,"bis 20 km",
IF(BA126&lt;=30,"bis 30 km",
"über 30"))),"-")</f>
        <v>bis 20 km</v>
      </c>
      <c r="BC126" s="176">
        <v>35</v>
      </c>
      <c r="BD126" s="176">
        <v>1</v>
      </c>
      <c r="BE126" s="184"/>
      <c r="BF126" s="176">
        <v>0</v>
      </c>
    </row>
    <row r="127" spans="1:58" s="185" customFormat="1" ht="15.75" x14ac:dyDescent="0.25">
      <c r="A127" s="175">
        <v>2</v>
      </c>
      <c r="B127" s="175" t="s">
        <v>275</v>
      </c>
      <c r="C127" s="176">
        <v>0</v>
      </c>
      <c r="D127" s="176">
        <v>0</v>
      </c>
      <c r="E127" s="177">
        <f t="shared" ref="E127:E168" si="98">C127*D127</f>
        <v>0</v>
      </c>
      <c r="F127" s="176">
        <v>0</v>
      </c>
      <c r="G127" s="176">
        <v>0</v>
      </c>
      <c r="H127" s="177">
        <f t="shared" ref="H127:H168" si="99">F127*G127</f>
        <v>0</v>
      </c>
      <c r="I127" s="176">
        <v>1</v>
      </c>
      <c r="J127" s="176">
        <v>4</v>
      </c>
      <c r="K127" s="177">
        <f t="shared" ref="K127:K168" si="100">I127*J127</f>
        <v>4</v>
      </c>
      <c r="L127" s="176">
        <v>0</v>
      </c>
      <c r="M127" s="176">
        <v>0</v>
      </c>
      <c r="N127" s="177">
        <f t="shared" ref="N127:N168" si="101">L127*M127</f>
        <v>0</v>
      </c>
      <c r="O127" s="176">
        <v>0</v>
      </c>
      <c r="P127" s="176">
        <v>0</v>
      </c>
      <c r="Q127" s="177">
        <f t="shared" ref="Q127:Q168" si="102">O127*P127</f>
        <v>0</v>
      </c>
      <c r="R127" s="176">
        <v>0</v>
      </c>
      <c r="S127" s="176">
        <v>0</v>
      </c>
      <c r="T127" s="178">
        <f t="shared" ref="T127:T168" si="103">R127*S127</f>
        <v>0</v>
      </c>
      <c r="U127" s="179">
        <v>5</v>
      </c>
      <c r="V127" s="176">
        <v>5</v>
      </c>
      <c r="W127" s="176">
        <v>5</v>
      </c>
      <c r="X127" s="176">
        <v>5</v>
      </c>
      <c r="Y127" s="176">
        <v>2</v>
      </c>
      <c r="Z127" s="176">
        <v>3</v>
      </c>
      <c r="AA127" s="176">
        <v>3</v>
      </c>
      <c r="AB127" s="176">
        <v>1</v>
      </c>
      <c r="AC127" s="176">
        <v>4</v>
      </c>
      <c r="AD127" s="179">
        <v>19</v>
      </c>
      <c r="AE127" s="180" t="str">
        <f t="shared" ref="AE127:AE168" si="104">IF(AD127&gt;0,
IF(AD127&lt;20,"unter 20",
IF(AD127&gt;=22,"22++","20-21")),"-")</f>
        <v>unter 20</v>
      </c>
      <c r="AF127" s="181">
        <f t="shared" ref="AF127:AF168" si="105">IF(AD127&gt;0,IF(AD127&lt;20,1,0),"-")</f>
        <v>1</v>
      </c>
      <c r="AG127" s="181">
        <f t="shared" ref="AG127:AG168" si="106">IF(AD127&gt;0,IF(AND(AD127&gt;19,AD127&lt;22),1,0),"-")</f>
        <v>0</v>
      </c>
      <c r="AH127" s="181">
        <f t="shared" ref="AH127:AH168" si="107">IF(AD127&gt;0,IF(AD127&gt;21,1,0),"-")</f>
        <v>0</v>
      </c>
      <c r="AI127" s="176">
        <v>0</v>
      </c>
      <c r="AJ127" s="182" t="str">
        <f t="shared" ref="AJ127:AJ168" si="108">IF($AI127&lt;&gt;"",IF($AI127=1,"weiblich","männlich"),"")</f>
        <v>männlich</v>
      </c>
      <c r="AK127" s="176">
        <v>0</v>
      </c>
      <c r="AL127" s="176">
        <v>76</v>
      </c>
      <c r="AM127" s="176">
        <v>175</v>
      </c>
      <c r="AN127" s="176">
        <v>2</v>
      </c>
      <c r="AO127" s="180" t="str">
        <f t="shared" ref="AO127:AO168" si="109">IF(AN127&gt;0,
IF(AN127=1,"Abitur",
IF(AN127=2,"Fachabi","sonst.")),"-")</f>
        <v>Fachabi</v>
      </c>
      <c r="AP127" s="181">
        <f t="shared" ref="AP127:AP168" si="110">IF(AN127&gt;0,IF(AN127=1,1,0),"-")</f>
        <v>0</v>
      </c>
      <c r="AQ127" s="181">
        <f t="shared" ref="AQ127:AQ168" si="111">IF(AN127&gt;0,IF(AN127=2,1,0),"-")</f>
        <v>1</v>
      </c>
      <c r="AR127" s="181">
        <f t="shared" ref="AR127:AR168" si="112">IF(AN127&gt;0,IF(AN127=3,1,0),"-")</f>
        <v>0</v>
      </c>
      <c r="AS127" s="176">
        <v>0</v>
      </c>
      <c r="AT127" s="183" t="str">
        <f t="shared" ref="AT127:AT168" si="113">IF(AS127&lt;&gt;"",
IF(AS127=0,"keine",
IF(AS127=1,"Ber.Ausb","??")),"-")</f>
        <v>keine</v>
      </c>
      <c r="AU127" s="176">
        <v>1</v>
      </c>
      <c r="AV127" s="180" t="str">
        <f t="shared" ref="AV127:AV168" si="114">IF(AU127&gt;0,
IF(AU127=1,"Bremen",
IF(AU127=9,"NdSachs.",
IF(AU127=20,"Ausland","sonst."))),"-")</f>
        <v>Bremen</v>
      </c>
      <c r="AW127" s="181">
        <f t="shared" ref="AW127:AW168" si="115">IF(AU127&gt;0,IF(AU127=1,1,0),"-")</f>
        <v>1</v>
      </c>
      <c r="AX127" s="181">
        <f t="shared" ref="AX127:AX168" si="116">IF(AU127&gt;0,IF(AU127=9,1,0),"-")</f>
        <v>0</v>
      </c>
      <c r="AY127" s="181">
        <f t="shared" ref="AY127:AY168" si="117">IF(AU127&gt;0,1-AW127-AX127-AZ127,"-")</f>
        <v>0</v>
      </c>
      <c r="AZ127" s="181">
        <f t="shared" ref="AZ127:AZ168" si="118">IF(AU127&gt;0,IF(AU127=20,1,0),"-")</f>
        <v>0</v>
      </c>
      <c r="BA127" s="176">
        <v>1</v>
      </c>
      <c r="BB127" s="180" t="str">
        <f t="shared" si="97"/>
        <v>bis 10 km</v>
      </c>
      <c r="BC127" s="176">
        <v>3</v>
      </c>
      <c r="BD127" s="176">
        <v>0</v>
      </c>
      <c r="BE127" s="184"/>
      <c r="BF127" s="176">
        <v>1</v>
      </c>
    </row>
    <row r="128" spans="1:58" s="185" customFormat="1" ht="15.75" x14ac:dyDescent="0.25">
      <c r="A128" s="175">
        <v>3</v>
      </c>
      <c r="B128" s="175" t="s">
        <v>275</v>
      </c>
      <c r="C128" s="176">
        <v>1</v>
      </c>
      <c r="D128" s="176">
        <v>5</v>
      </c>
      <c r="E128" s="177">
        <f t="shared" si="98"/>
        <v>5</v>
      </c>
      <c r="F128" s="176">
        <v>0</v>
      </c>
      <c r="G128" s="176">
        <v>0</v>
      </c>
      <c r="H128" s="177">
        <f t="shared" si="99"/>
        <v>0</v>
      </c>
      <c r="I128" s="176">
        <v>3</v>
      </c>
      <c r="J128" s="176">
        <v>5</v>
      </c>
      <c r="K128" s="177">
        <f t="shared" si="100"/>
        <v>15</v>
      </c>
      <c r="L128" s="176">
        <v>1</v>
      </c>
      <c r="M128" s="176">
        <v>4</v>
      </c>
      <c r="N128" s="177">
        <f t="shared" si="101"/>
        <v>4</v>
      </c>
      <c r="O128" s="176">
        <v>2</v>
      </c>
      <c r="P128" s="176">
        <v>5</v>
      </c>
      <c r="Q128" s="177">
        <f t="shared" si="102"/>
        <v>10</v>
      </c>
      <c r="R128" s="176">
        <v>1</v>
      </c>
      <c r="S128" s="176">
        <v>3</v>
      </c>
      <c r="T128" s="178">
        <f t="shared" si="103"/>
        <v>3</v>
      </c>
      <c r="U128" s="179">
        <v>4</v>
      </c>
      <c r="V128" s="176">
        <v>4</v>
      </c>
      <c r="W128" s="176">
        <v>5</v>
      </c>
      <c r="X128" s="176">
        <v>3</v>
      </c>
      <c r="Y128" s="176">
        <v>2</v>
      </c>
      <c r="Z128" s="176">
        <v>2</v>
      </c>
      <c r="AA128" s="176">
        <v>2</v>
      </c>
      <c r="AB128" s="176">
        <v>1</v>
      </c>
      <c r="AC128" s="176">
        <v>5</v>
      </c>
      <c r="AD128" s="179">
        <v>20</v>
      </c>
      <c r="AE128" s="180" t="str">
        <f t="shared" si="104"/>
        <v>20-21</v>
      </c>
      <c r="AF128" s="181">
        <f t="shared" si="105"/>
        <v>0</v>
      </c>
      <c r="AG128" s="181">
        <f t="shared" si="106"/>
        <v>1</v>
      </c>
      <c r="AH128" s="181">
        <f t="shared" si="107"/>
        <v>0</v>
      </c>
      <c r="AI128" s="176">
        <v>0</v>
      </c>
      <c r="AJ128" s="182" t="str">
        <f t="shared" si="108"/>
        <v>männlich</v>
      </c>
      <c r="AK128" s="176">
        <v>0</v>
      </c>
      <c r="AL128" s="176">
        <v>83</v>
      </c>
      <c r="AM128" s="176">
        <v>191</v>
      </c>
      <c r="AN128" s="176">
        <v>1</v>
      </c>
      <c r="AO128" s="180" t="str">
        <f t="shared" si="109"/>
        <v>Abitur</v>
      </c>
      <c r="AP128" s="181">
        <f t="shared" si="110"/>
        <v>1</v>
      </c>
      <c r="AQ128" s="181">
        <f t="shared" si="111"/>
        <v>0</v>
      </c>
      <c r="AR128" s="181">
        <f t="shared" si="112"/>
        <v>0</v>
      </c>
      <c r="AS128" s="176">
        <v>0</v>
      </c>
      <c r="AT128" s="183" t="str">
        <f t="shared" si="113"/>
        <v>keine</v>
      </c>
      <c r="AU128" s="176">
        <v>9</v>
      </c>
      <c r="AV128" s="180" t="str">
        <f t="shared" si="114"/>
        <v>NdSachs.</v>
      </c>
      <c r="AW128" s="181">
        <f t="shared" si="115"/>
        <v>0</v>
      </c>
      <c r="AX128" s="181">
        <f t="shared" si="116"/>
        <v>1</v>
      </c>
      <c r="AY128" s="181">
        <f t="shared" si="117"/>
        <v>0</v>
      </c>
      <c r="AZ128" s="181">
        <f t="shared" si="118"/>
        <v>0</v>
      </c>
      <c r="BA128" s="176">
        <v>10.3</v>
      </c>
      <c r="BB128" s="180" t="str">
        <f t="shared" si="97"/>
        <v>bis 20 km</v>
      </c>
      <c r="BC128" s="176">
        <v>30</v>
      </c>
      <c r="BD128" s="176">
        <v>1</v>
      </c>
      <c r="BE128" s="184"/>
      <c r="BF128" s="176">
        <v>0</v>
      </c>
    </row>
    <row r="129" spans="1:58" s="185" customFormat="1" ht="15.75" x14ac:dyDescent="0.25">
      <c r="A129" s="175">
        <v>4</v>
      </c>
      <c r="B129" s="175" t="s">
        <v>275</v>
      </c>
      <c r="C129" s="176">
        <v>0</v>
      </c>
      <c r="D129" s="176">
        <v>0</v>
      </c>
      <c r="E129" s="177">
        <f t="shared" si="98"/>
        <v>0</v>
      </c>
      <c r="F129" s="176">
        <v>0</v>
      </c>
      <c r="G129" s="176">
        <v>0</v>
      </c>
      <c r="H129" s="177">
        <f t="shared" si="99"/>
        <v>0</v>
      </c>
      <c r="I129" s="176">
        <v>1</v>
      </c>
      <c r="J129" s="176">
        <v>1</v>
      </c>
      <c r="K129" s="177">
        <f t="shared" si="100"/>
        <v>1</v>
      </c>
      <c r="L129" s="176">
        <v>1</v>
      </c>
      <c r="M129" s="176">
        <v>2</v>
      </c>
      <c r="N129" s="177">
        <f t="shared" si="101"/>
        <v>2</v>
      </c>
      <c r="O129" s="176">
        <v>1</v>
      </c>
      <c r="P129" s="176">
        <v>3</v>
      </c>
      <c r="Q129" s="177">
        <f t="shared" si="102"/>
        <v>3</v>
      </c>
      <c r="R129" s="176">
        <v>0</v>
      </c>
      <c r="S129" s="176">
        <v>0</v>
      </c>
      <c r="T129" s="178">
        <f t="shared" si="103"/>
        <v>0</v>
      </c>
      <c r="U129" s="179">
        <v>1</v>
      </c>
      <c r="V129" s="176">
        <v>4</v>
      </c>
      <c r="W129" s="176">
        <v>4</v>
      </c>
      <c r="X129" s="176">
        <v>5</v>
      </c>
      <c r="Y129" s="176">
        <v>3</v>
      </c>
      <c r="Z129" s="176">
        <v>3</v>
      </c>
      <c r="AA129" s="176">
        <v>3</v>
      </c>
      <c r="AB129" s="176">
        <v>3</v>
      </c>
      <c r="AC129" s="176">
        <v>1</v>
      </c>
      <c r="AD129" s="179"/>
      <c r="AE129" s="180" t="str">
        <f t="shared" si="104"/>
        <v>-</v>
      </c>
      <c r="AF129" s="181" t="str">
        <f t="shared" si="105"/>
        <v>-</v>
      </c>
      <c r="AG129" s="181" t="str">
        <f t="shared" si="106"/>
        <v>-</v>
      </c>
      <c r="AH129" s="181" t="str">
        <f t="shared" si="107"/>
        <v>-</v>
      </c>
      <c r="AI129" s="176">
        <v>0</v>
      </c>
      <c r="AJ129" s="182" t="str">
        <f t="shared" si="108"/>
        <v>männlich</v>
      </c>
      <c r="AK129" s="176">
        <v>0</v>
      </c>
      <c r="AL129" s="176">
        <v>80</v>
      </c>
      <c r="AM129" s="176">
        <v>185</v>
      </c>
      <c r="AN129" s="176">
        <v>1</v>
      </c>
      <c r="AO129" s="180" t="str">
        <f t="shared" si="109"/>
        <v>Abitur</v>
      </c>
      <c r="AP129" s="181">
        <f t="shared" si="110"/>
        <v>1</v>
      </c>
      <c r="AQ129" s="181">
        <f t="shared" si="111"/>
        <v>0</v>
      </c>
      <c r="AR129" s="181">
        <f t="shared" si="112"/>
        <v>0</v>
      </c>
      <c r="AS129" s="176">
        <v>0</v>
      </c>
      <c r="AT129" s="183" t="str">
        <f t="shared" si="113"/>
        <v>keine</v>
      </c>
      <c r="AU129" s="176">
        <v>1</v>
      </c>
      <c r="AV129" s="180" t="str">
        <f t="shared" si="114"/>
        <v>Bremen</v>
      </c>
      <c r="AW129" s="181">
        <f t="shared" si="115"/>
        <v>1</v>
      </c>
      <c r="AX129" s="181">
        <f t="shared" si="116"/>
        <v>0</v>
      </c>
      <c r="AY129" s="181">
        <f t="shared" si="117"/>
        <v>0</v>
      </c>
      <c r="AZ129" s="181">
        <f t="shared" si="118"/>
        <v>0</v>
      </c>
      <c r="BA129" s="176">
        <v>6</v>
      </c>
      <c r="BB129" s="180" t="str">
        <f t="shared" si="97"/>
        <v>bis 10 km</v>
      </c>
      <c r="BC129" s="176">
        <v>30</v>
      </c>
      <c r="BD129" s="176">
        <v>0</v>
      </c>
      <c r="BE129" s="184"/>
      <c r="BF129" s="176">
        <v>0</v>
      </c>
    </row>
    <row r="130" spans="1:58" s="185" customFormat="1" ht="15.75" x14ac:dyDescent="0.25">
      <c r="A130" s="175">
        <v>5</v>
      </c>
      <c r="B130" s="175" t="s">
        <v>275</v>
      </c>
      <c r="C130" s="176">
        <v>1</v>
      </c>
      <c r="D130" s="176">
        <v>3</v>
      </c>
      <c r="E130" s="177">
        <f t="shared" si="98"/>
        <v>3</v>
      </c>
      <c r="F130" s="176">
        <v>0</v>
      </c>
      <c r="G130" s="176">
        <v>1</v>
      </c>
      <c r="H130" s="177">
        <f t="shared" si="99"/>
        <v>0</v>
      </c>
      <c r="I130" s="176">
        <v>0</v>
      </c>
      <c r="J130" s="176">
        <v>0</v>
      </c>
      <c r="K130" s="177">
        <f t="shared" si="100"/>
        <v>0</v>
      </c>
      <c r="L130" s="176">
        <v>0</v>
      </c>
      <c r="M130" s="176">
        <v>0</v>
      </c>
      <c r="N130" s="177">
        <f t="shared" si="101"/>
        <v>0</v>
      </c>
      <c r="O130" s="176">
        <v>0</v>
      </c>
      <c r="P130" s="176">
        <v>0</v>
      </c>
      <c r="Q130" s="177">
        <f t="shared" si="102"/>
        <v>0</v>
      </c>
      <c r="R130" s="176">
        <v>0</v>
      </c>
      <c r="S130" s="176">
        <v>0</v>
      </c>
      <c r="T130" s="178">
        <f t="shared" si="103"/>
        <v>0</v>
      </c>
      <c r="U130" s="179">
        <v>2</v>
      </c>
      <c r="V130" s="176">
        <v>4</v>
      </c>
      <c r="W130" s="176">
        <v>2</v>
      </c>
      <c r="X130" s="176">
        <v>4</v>
      </c>
      <c r="Y130" s="176">
        <v>4</v>
      </c>
      <c r="Z130" s="176">
        <v>4</v>
      </c>
      <c r="AA130" s="176">
        <v>3</v>
      </c>
      <c r="AB130" s="176">
        <v>2</v>
      </c>
      <c r="AC130" s="176">
        <v>4</v>
      </c>
      <c r="AD130" s="179">
        <v>20</v>
      </c>
      <c r="AE130" s="180" t="str">
        <f t="shared" si="104"/>
        <v>20-21</v>
      </c>
      <c r="AF130" s="181">
        <f t="shared" si="105"/>
        <v>0</v>
      </c>
      <c r="AG130" s="181">
        <f t="shared" si="106"/>
        <v>1</v>
      </c>
      <c r="AH130" s="181">
        <f t="shared" si="107"/>
        <v>0</v>
      </c>
      <c r="AI130" s="176">
        <v>0</v>
      </c>
      <c r="AJ130" s="182" t="str">
        <f t="shared" si="108"/>
        <v>männlich</v>
      </c>
      <c r="AK130" s="176">
        <v>1</v>
      </c>
      <c r="AL130" s="176">
        <v>81</v>
      </c>
      <c r="AM130" s="176">
        <v>178</v>
      </c>
      <c r="AN130" s="176">
        <v>1</v>
      </c>
      <c r="AO130" s="180" t="str">
        <f t="shared" si="109"/>
        <v>Abitur</v>
      </c>
      <c r="AP130" s="181">
        <f t="shared" si="110"/>
        <v>1</v>
      </c>
      <c r="AQ130" s="181">
        <f t="shared" si="111"/>
        <v>0</v>
      </c>
      <c r="AR130" s="181">
        <f t="shared" si="112"/>
        <v>0</v>
      </c>
      <c r="AS130" s="176">
        <v>0</v>
      </c>
      <c r="AT130" s="183" t="str">
        <f t="shared" si="113"/>
        <v>keine</v>
      </c>
      <c r="AU130" s="176">
        <v>9</v>
      </c>
      <c r="AV130" s="180" t="str">
        <f t="shared" si="114"/>
        <v>NdSachs.</v>
      </c>
      <c r="AW130" s="181">
        <f t="shared" si="115"/>
        <v>0</v>
      </c>
      <c r="AX130" s="181">
        <f t="shared" si="116"/>
        <v>1</v>
      </c>
      <c r="AY130" s="181">
        <f t="shared" si="117"/>
        <v>0</v>
      </c>
      <c r="AZ130" s="181">
        <f t="shared" si="118"/>
        <v>0</v>
      </c>
      <c r="BA130" s="176">
        <v>40</v>
      </c>
      <c r="BB130" s="180" t="str">
        <f t="shared" si="97"/>
        <v>über 30</v>
      </c>
      <c r="BC130" s="176">
        <v>60</v>
      </c>
      <c r="BD130" s="176">
        <v>0</v>
      </c>
      <c r="BE130" s="184"/>
      <c r="BF130" s="176">
        <v>0</v>
      </c>
    </row>
    <row r="131" spans="1:58" s="185" customFormat="1" ht="15.75" x14ac:dyDescent="0.25">
      <c r="A131" s="175">
        <v>6</v>
      </c>
      <c r="B131" s="175" t="s">
        <v>275</v>
      </c>
      <c r="C131" s="176">
        <v>2.5</v>
      </c>
      <c r="D131" s="176">
        <v>5</v>
      </c>
      <c r="E131" s="177">
        <f t="shared" si="98"/>
        <v>12.5</v>
      </c>
      <c r="F131" s="176">
        <v>0</v>
      </c>
      <c r="G131" s="176">
        <v>0</v>
      </c>
      <c r="H131" s="177">
        <f t="shared" si="99"/>
        <v>0</v>
      </c>
      <c r="I131" s="176">
        <v>0</v>
      </c>
      <c r="J131" s="176">
        <v>0</v>
      </c>
      <c r="K131" s="177">
        <f t="shared" si="100"/>
        <v>0</v>
      </c>
      <c r="L131" s="176">
        <v>0</v>
      </c>
      <c r="M131" s="176">
        <v>0</v>
      </c>
      <c r="N131" s="177">
        <f t="shared" si="101"/>
        <v>0</v>
      </c>
      <c r="O131" s="176">
        <v>1</v>
      </c>
      <c r="P131" s="176">
        <v>5</v>
      </c>
      <c r="Q131" s="177">
        <f t="shared" si="102"/>
        <v>5</v>
      </c>
      <c r="R131" s="176">
        <v>1</v>
      </c>
      <c r="S131" s="176">
        <v>5</v>
      </c>
      <c r="T131" s="178">
        <f t="shared" si="103"/>
        <v>5</v>
      </c>
      <c r="U131" s="179">
        <v>2</v>
      </c>
      <c r="V131" s="176">
        <v>3</v>
      </c>
      <c r="W131" s="176">
        <v>2</v>
      </c>
      <c r="X131" s="176">
        <v>3</v>
      </c>
      <c r="Y131" s="176">
        <v>4</v>
      </c>
      <c r="Z131" s="176">
        <v>3</v>
      </c>
      <c r="AA131" s="176">
        <v>3</v>
      </c>
      <c r="AB131" s="176">
        <v>2</v>
      </c>
      <c r="AC131" s="176">
        <v>3</v>
      </c>
      <c r="AD131" s="179">
        <v>27</v>
      </c>
      <c r="AE131" s="180" t="str">
        <f t="shared" si="104"/>
        <v>22++</v>
      </c>
      <c r="AF131" s="181">
        <f t="shared" si="105"/>
        <v>0</v>
      </c>
      <c r="AG131" s="181">
        <f t="shared" si="106"/>
        <v>0</v>
      </c>
      <c r="AH131" s="181">
        <f t="shared" si="107"/>
        <v>1</v>
      </c>
      <c r="AI131" s="176">
        <v>0</v>
      </c>
      <c r="AJ131" s="182" t="str">
        <f t="shared" si="108"/>
        <v>männlich</v>
      </c>
      <c r="AK131" s="176">
        <v>12</v>
      </c>
      <c r="AL131" s="176">
        <v>60</v>
      </c>
      <c r="AM131" s="176">
        <v>168</v>
      </c>
      <c r="AN131" s="176">
        <v>2</v>
      </c>
      <c r="AO131" s="180" t="str">
        <f t="shared" si="109"/>
        <v>Fachabi</v>
      </c>
      <c r="AP131" s="181">
        <f t="shared" si="110"/>
        <v>0</v>
      </c>
      <c r="AQ131" s="181">
        <f t="shared" si="111"/>
        <v>1</v>
      </c>
      <c r="AR131" s="181">
        <f t="shared" si="112"/>
        <v>0</v>
      </c>
      <c r="AS131" s="176">
        <v>1</v>
      </c>
      <c r="AT131" s="183" t="str">
        <f t="shared" si="113"/>
        <v>Ber.Ausb</v>
      </c>
      <c r="AU131" s="176">
        <v>20</v>
      </c>
      <c r="AV131" s="180" t="str">
        <f t="shared" si="114"/>
        <v>Ausland</v>
      </c>
      <c r="AW131" s="181">
        <f t="shared" si="115"/>
        <v>0</v>
      </c>
      <c r="AX131" s="181">
        <f t="shared" si="116"/>
        <v>0</v>
      </c>
      <c r="AY131" s="181">
        <f t="shared" si="117"/>
        <v>0</v>
      </c>
      <c r="AZ131" s="181">
        <f t="shared" si="118"/>
        <v>1</v>
      </c>
      <c r="BA131" s="176">
        <v>4</v>
      </c>
      <c r="BB131" s="180" t="str">
        <f t="shared" si="97"/>
        <v>bis 10 km</v>
      </c>
      <c r="BC131" s="176">
        <v>20</v>
      </c>
      <c r="BD131" s="176">
        <v>1</v>
      </c>
      <c r="BE131" s="184"/>
      <c r="BF131" s="176">
        <v>0</v>
      </c>
    </row>
    <row r="132" spans="1:58" s="185" customFormat="1" ht="15.75" x14ac:dyDescent="0.25">
      <c r="A132" s="175">
        <v>7</v>
      </c>
      <c r="B132" s="175" t="s">
        <v>275</v>
      </c>
      <c r="C132" s="176">
        <v>1</v>
      </c>
      <c r="D132" s="109">
        <v>5</v>
      </c>
      <c r="E132" s="177">
        <f t="shared" si="98"/>
        <v>5</v>
      </c>
      <c r="F132" s="176">
        <v>0</v>
      </c>
      <c r="G132" s="176">
        <v>0</v>
      </c>
      <c r="H132" s="177">
        <f t="shared" si="99"/>
        <v>0</v>
      </c>
      <c r="I132" s="176"/>
      <c r="J132" s="176"/>
      <c r="K132" s="177">
        <f t="shared" si="100"/>
        <v>0</v>
      </c>
      <c r="L132" s="176">
        <v>5</v>
      </c>
      <c r="M132" s="176">
        <v>2</v>
      </c>
      <c r="N132" s="177">
        <f t="shared" si="101"/>
        <v>10</v>
      </c>
      <c r="O132" s="176">
        <v>2</v>
      </c>
      <c r="P132" s="176">
        <v>5</v>
      </c>
      <c r="Q132" s="177">
        <f t="shared" si="102"/>
        <v>10</v>
      </c>
      <c r="R132" s="176">
        <v>1</v>
      </c>
      <c r="S132" s="176">
        <v>1</v>
      </c>
      <c r="T132" s="178">
        <f t="shared" si="103"/>
        <v>1</v>
      </c>
      <c r="U132" s="179">
        <v>3</v>
      </c>
      <c r="V132" s="176">
        <v>3</v>
      </c>
      <c r="W132" s="176">
        <v>3</v>
      </c>
      <c r="X132" s="176">
        <v>4</v>
      </c>
      <c r="Y132" s="176">
        <v>5</v>
      </c>
      <c r="Z132" s="176">
        <v>5</v>
      </c>
      <c r="AA132" s="176">
        <v>5</v>
      </c>
      <c r="AB132" s="176">
        <v>5</v>
      </c>
      <c r="AC132" s="176">
        <v>2</v>
      </c>
      <c r="AD132" s="179">
        <v>22</v>
      </c>
      <c r="AE132" s="180" t="str">
        <f t="shared" si="104"/>
        <v>22++</v>
      </c>
      <c r="AF132" s="181">
        <f t="shared" si="105"/>
        <v>0</v>
      </c>
      <c r="AG132" s="181">
        <f t="shared" si="106"/>
        <v>0</v>
      </c>
      <c r="AH132" s="181">
        <f t="shared" si="107"/>
        <v>1</v>
      </c>
      <c r="AI132" s="176">
        <v>0</v>
      </c>
      <c r="AJ132" s="182" t="str">
        <f t="shared" si="108"/>
        <v>männlich</v>
      </c>
      <c r="AK132" s="176">
        <v>3</v>
      </c>
      <c r="AL132" s="176">
        <v>85</v>
      </c>
      <c r="AM132" s="176">
        <v>189</v>
      </c>
      <c r="AN132" s="176">
        <v>1</v>
      </c>
      <c r="AO132" s="180" t="str">
        <f t="shared" si="109"/>
        <v>Abitur</v>
      </c>
      <c r="AP132" s="181">
        <f t="shared" si="110"/>
        <v>1</v>
      </c>
      <c r="AQ132" s="181">
        <f t="shared" si="111"/>
        <v>0</v>
      </c>
      <c r="AR132" s="181">
        <f t="shared" si="112"/>
        <v>0</v>
      </c>
      <c r="AS132" s="176">
        <v>1</v>
      </c>
      <c r="AT132" s="183" t="str">
        <f t="shared" si="113"/>
        <v>Ber.Ausb</v>
      </c>
      <c r="AU132" s="176">
        <v>9</v>
      </c>
      <c r="AV132" s="180" t="str">
        <f t="shared" si="114"/>
        <v>NdSachs.</v>
      </c>
      <c r="AW132" s="181">
        <f t="shared" si="115"/>
        <v>0</v>
      </c>
      <c r="AX132" s="181">
        <f t="shared" si="116"/>
        <v>1</v>
      </c>
      <c r="AY132" s="181">
        <f t="shared" si="117"/>
        <v>0</v>
      </c>
      <c r="AZ132" s="181">
        <f t="shared" si="118"/>
        <v>0</v>
      </c>
      <c r="BA132" s="176">
        <v>2</v>
      </c>
      <c r="BB132" s="180" t="str">
        <f t="shared" si="97"/>
        <v>bis 10 km</v>
      </c>
      <c r="BC132" s="176">
        <v>15</v>
      </c>
      <c r="BD132" s="176">
        <v>0</v>
      </c>
      <c r="BE132" s="184"/>
      <c r="BF132" s="176">
        <v>0</v>
      </c>
    </row>
    <row r="133" spans="1:58" s="185" customFormat="1" ht="15.75" x14ac:dyDescent="0.25">
      <c r="A133" s="175">
        <v>8</v>
      </c>
      <c r="B133" s="175" t="s">
        <v>275</v>
      </c>
      <c r="C133" s="176">
        <v>1</v>
      </c>
      <c r="D133" s="176">
        <v>2</v>
      </c>
      <c r="E133" s="177">
        <f t="shared" si="98"/>
        <v>2</v>
      </c>
      <c r="F133" s="176">
        <v>0</v>
      </c>
      <c r="G133" s="176">
        <v>0</v>
      </c>
      <c r="H133" s="177">
        <f t="shared" si="99"/>
        <v>0</v>
      </c>
      <c r="I133" s="176">
        <v>0</v>
      </c>
      <c r="J133" s="176">
        <v>0</v>
      </c>
      <c r="K133" s="177">
        <f t="shared" si="100"/>
        <v>0</v>
      </c>
      <c r="L133" s="176">
        <v>0</v>
      </c>
      <c r="M133" s="176">
        <v>0</v>
      </c>
      <c r="N133" s="177">
        <f t="shared" si="101"/>
        <v>0</v>
      </c>
      <c r="O133" s="176">
        <v>1</v>
      </c>
      <c r="P133" s="176">
        <v>2</v>
      </c>
      <c r="Q133" s="177">
        <f t="shared" si="102"/>
        <v>2</v>
      </c>
      <c r="R133" s="176">
        <v>0</v>
      </c>
      <c r="S133" s="176">
        <v>0</v>
      </c>
      <c r="T133" s="178">
        <f t="shared" si="103"/>
        <v>0</v>
      </c>
      <c r="U133" s="179">
        <v>2</v>
      </c>
      <c r="V133" s="176">
        <v>3</v>
      </c>
      <c r="W133" s="176">
        <v>4</v>
      </c>
      <c r="X133" s="176">
        <v>5</v>
      </c>
      <c r="Y133" s="176">
        <v>4</v>
      </c>
      <c r="Z133" s="176">
        <v>5</v>
      </c>
      <c r="AA133" s="176">
        <v>4</v>
      </c>
      <c r="AB133" s="176">
        <v>3</v>
      </c>
      <c r="AC133" s="176">
        <v>3</v>
      </c>
      <c r="AD133" s="179">
        <v>29</v>
      </c>
      <c r="AE133" s="180" t="str">
        <f t="shared" si="104"/>
        <v>22++</v>
      </c>
      <c r="AF133" s="181">
        <f t="shared" si="105"/>
        <v>0</v>
      </c>
      <c r="AG133" s="181">
        <f t="shared" si="106"/>
        <v>0</v>
      </c>
      <c r="AH133" s="181">
        <f t="shared" si="107"/>
        <v>1</v>
      </c>
      <c r="AI133" s="176">
        <v>0</v>
      </c>
      <c r="AJ133" s="182" t="str">
        <f t="shared" si="108"/>
        <v>männlich</v>
      </c>
      <c r="AK133" s="176">
        <v>2</v>
      </c>
      <c r="AL133" s="176">
        <v>85</v>
      </c>
      <c r="AM133" s="176">
        <v>190</v>
      </c>
      <c r="AN133" s="176">
        <v>1</v>
      </c>
      <c r="AO133" s="180" t="str">
        <f t="shared" si="109"/>
        <v>Abitur</v>
      </c>
      <c r="AP133" s="181">
        <f t="shared" si="110"/>
        <v>1</v>
      </c>
      <c r="AQ133" s="181">
        <f t="shared" si="111"/>
        <v>0</v>
      </c>
      <c r="AR133" s="181">
        <f t="shared" si="112"/>
        <v>0</v>
      </c>
      <c r="AS133" s="176">
        <v>1</v>
      </c>
      <c r="AT133" s="183" t="str">
        <f t="shared" si="113"/>
        <v>Ber.Ausb</v>
      </c>
      <c r="AU133" s="176">
        <v>1</v>
      </c>
      <c r="AV133" s="180" t="str">
        <f t="shared" si="114"/>
        <v>Bremen</v>
      </c>
      <c r="AW133" s="181">
        <f t="shared" si="115"/>
        <v>1</v>
      </c>
      <c r="AX133" s="181">
        <f t="shared" si="116"/>
        <v>0</v>
      </c>
      <c r="AY133" s="181">
        <f t="shared" si="117"/>
        <v>0</v>
      </c>
      <c r="AZ133" s="181">
        <f t="shared" si="118"/>
        <v>0</v>
      </c>
      <c r="BA133" s="176">
        <v>35</v>
      </c>
      <c r="BB133" s="180" t="str">
        <f t="shared" si="97"/>
        <v>über 30</v>
      </c>
      <c r="BC133" s="176">
        <v>60</v>
      </c>
      <c r="BD133" s="176">
        <v>1</v>
      </c>
      <c r="BE133" s="184"/>
      <c r="BF133" s="176">
        <v>0</v>
      </c>
    </row>
    <row r="134" spans="1:58" s="185" customFormat="1" ht="15.75" x14ac:dyDescent="0.25">
      <c r="A134" s="175">
        <v>9</v>
      </c>
      <c r="B134" s="175" t="s">
        <v>275</v>
      </c>
      <c r="C134" s="176">
        <v>0</v>
      </c>
      <c r="D134" s="176">
        <v>0</v>
      </c>
      <c r="E134" s="177">
        <f t="shared" si="98"/>
        <v>0</v>
      </c>
      <c r="F134" s="176">
        <v>1</v>
      </c>
      <c r="G134" s="176">
        <v>1</v>
      </c>
      <c r="H134" s="177">
        <f t="shared" si="99"/>
        <v>1</v>
      </c>
      <c r="I134" s="176">
        <v>0</v>
      </c>
      <c r="J134" s="176">
        <v>0</v>
      </c>
      <c r="K134" s="177">
        <f t="shared" si="100"/>
        <v>0</v>
      </c>
      <c r="L134" s="176">
        <v>0</v>
      </c>
      <c r="M134" s="176">
        <v>0</v>
      </c>
      <c r="N134" s="177">
        <f t="shared" si="101"/>
        <v>0</v>
      </c>
      <c r="O134" s="176">
        <v>0</v>
      </c>
      <c r="P134" s="176">
        <v>0</v>
      </c>
      <c r="Q134" s="177">
        <f t="shared" si="102"/>
        <v>0</v>
      </c>
      <c r="R134" s="176">
        <v>0</v>
      </c>
      <c r="S134" s="176">
        <v>0</v>
      </c>
      <c r="T134" s="178">
        <f t="shared" si="103"/>
        <v>0</v>
      </c>
      <c r="U134" s="179">
        <v>1</v>
      </c>
      <c r="V134" s="176">
        <v>1</v>
      </c>
      <c r="W134" s="176">
        <v>1</v>
      </c>
      <c r="X134" s="176">
        <v>3</v>
      </c>
      <c r="Y134" s="176">
        <v>5</v>
      </c>
      <c r="Z134" s="176">
        <v>3</v>
      </c>
      <c r="AA134" s="176">
        <v>2</v>
      </c>
      <c r="AB134" s="176">
        <v>2</v>
      </c>
      <c r="AC134" s="176">
        <v>1</v>
      </c>
      <c r="AD134" s="179">
        <v>18</v>
      </c>
      <c r="AE134" s="180" t="str">
        <f t="shared" si="104"/>
        <v>unter 20</v>
      </c>
      <c r="AF134" s="181">
        <f t="shared" si="105"/>
        <v>1</v>
      </c>
      <c r="AG134" s="181">
        <f t="shared" si="106"/>
        <v>0</v>
      </c>
      <c r="AH134" s="181">
        <f t="shared" si="107"/>
        <v>0</v>
      </c>
      <c r="AI134" s="176">
        <v>1</v>
      </c>
      <c r="AJ134" s="182" t="str">
        <f t="shared" si="108"/>
        <v>weiblich</v>
      </c>
      <c r="AK134" s="176">
        <v>0</v>
      </c>
      <c r="AL134" s="176"/>
      <c r="AM134" s="176">
        <v>169</v>
      </c>
      <c r="AN134" s="176">
        <v>2</v>
      </c>
      <c r="AO134" s="180" t="str">
        <f t="shared" si="109"/>
        <v>Fachabi</v>
      </c>
      <c r="AP134" s="181">
        <f t="shared" si="110"/>
        <v>0</v>
      </c>
      <c r="AQ134" s="181">
        <f t="shared" si="111"/>
        <v>1</v>
      </c>
      <c r="AR134" s="181">
        <f t="shared" si="112"/>
        <v>0</v>
      </c>
      <c r="AS134" s="176">
        <v>0</v>
      </c>
      <c r="AT134" s="183" t="str">
        <f t="shared" si="113"/>
        <v>keine</v>
      </c>
      <c r="AU134" s="176">
        <v>5</v>
      </c>
      <c r="AV134" s="180" t="str">
        <f t="shared" si="114"/>
        <v>sonst.</v>
      </c>
      <c r="AW134" s="181">
        <f t="shared" si="115"/>
        <v>0</v>
      </c>
      <c r="AX134" s="181">
        <f t="shared" si="116"/>
        <v>0</v>
      </c>
      <c r="AY134" s="181">
        <f t="shared" si="117"/>
        <v>1</v>
      </c>
      <c r="AZ134" s="181">
        <f t="shared" si="118"/>
        <v>0</v>
      </c>
      <c r="BA134" s="176">
        <v>4</v>
      </c>
      <c r="BB134" s="180" t="str">
        <f t="shared" si="97"/>
        <v>bis 10 km</v>
      </c>
      <c r="BC134" s="176">
        <v>10</v>
      </c>
      <c r="BD134" s="176">
        <v>0</v>
      </c>
      <c r="BE134" s="184"/>
      <c r="BF134" s="176">
        <v>0</v>
      </c>
    </row>
    <row r="135" spans="1:58" s="185" customFormat="1" ht="15.75" x14ac:dyDescent="0.25">
      <c r="A135" s="175">
        <v>10</v>
      </c>
      <c r="B135" s="175" t="s">
        <v>275</v>
      </c>
      <c r="C135" s="176">
        <v>1</v>
      </c>
      <c r="D135" s="176">
        <v>2</v>
      </c>
      <c r="E135" s="177">
        <f t="shared" si="98"/>
        <v>2</v>
      </c>
      <c r="F135" s="176">
        <v>0</v>
      </c>
      <c r="G135" s="176">
        <v>0</v>
      </c>
      <c r="H135" s="177">
        <f t="shared" si="99"/>
        <v>0</v>
      </c>
      <c r="I135" s="176">
        <v>0</v>
      </c>
      <c r="J135" s="176">
        <v>0</v>
      </c>
      <c r="K135" s="177">
        <f t="shared" si="100"/>
        <v>0</v>
      </c>
      <c r="L135" s="176">
        <v>0</v>
      </c>
      <c r="M135" s="176">
        <v>0</v>
      </c>
      <c r="N135" s="177">
        <f t="shared" si="101"/>
        <v>0</v>
      </c>
      <c r="O135" s="176">
        <v>0</v>
      </c>
      <c r="P135" s="176">
        <v>0</v>
      </c>
      <c r="Q135" s="177">
        <f t="shared" si="102"/>
        <v>0</v>
      </c>
      <c r="R135" s="176">
        <v>0</v>
      </c>
      <c r="S135" s="176">
        <v>0</v>
      </c>
      <c r="T135" s="178">
        <f t="shared" si="103"/>
        <v>0</v>
      </c>
      <c r="U135" s="179">
        <v>2</v>
      </c>
      <c r="V135" s="176">
        <v>3</v>
      </c>
      <c r="W135" s="176">
        <v>2</v>
      </c>
      <c r="X135" s="176">
        <v>3</v>
      </c>
      <c r="Y135" s="176">
        <v>3</v>
      </c>
      <c r="Z135" s="176">
        <v>2</v>
      </c>
      <c r="AA135" s="176">
        <v>2</v>
      </c>
      <c r="AB135" s="176">
        <v>1</v>
      </c>
      <c r="AC135" s="176">
        <v>4</v>
      </c>
      <c r="AD135" s="179">
        <v>21</v>
      </c>
      <c r="AE135" s="180" t="str">
        <f t="shared" si="104"/>
        <v>20-21</v>
      </c>
      <c r="AF135" s="181">
        <f t="shared" si="105"/>
        <v>0</v>
      </c>
      <c r="AG135" s="181">
        <f t="shared" si="106"/>
        <v>1</v>
      </c>
      <c r="AH135" s="181">
        <f t="shared" si="107"/>
        <v>0</v>
      </c>
      <c r="AI135" s="176">
        <v>1</v>
      </c>
      <c r="AJ135" s="182" t="str">
        <f t="shared" si="108"/>
        <v>weiblich</v>
      </c>
      <c r="AK135" s="176">
        <v>3</v>
      </c>
      <c r="AL135" s="176">
        <v>66</v>
      </c>
      <c r="AM135" s="176">
        <v>184</v>
      </c>
      <c r="AN135" s="176">
        <v>2</v>
      </c>
      <c r="AO135" s="180" t="str">
        <f t="shared" si="109"/>
        <v>Fachabi</v>
      </c>
      <c r="AP135" s="181">
        <f t="shared" si="110"/>
        <v>0</v>
      </c>
      <c r="AQ135" s="181">
        <f t="shared" si="111"/>
        <v>1</v>
      </c>
      <c r="AR135" s="181">
        <f t="shared" si="112"/>
        <v>0</v>
      </c>
      <c r="AS135" s="176">
        <v>1</v>
      </c>
      <c r="AT135" s="183" t="str">
        <f t="shared" si="113"/>
        <v>Ber.Ausb</v>
      </c>
      <c r="AU135" s="176">
        <v>1</v>
      </c>
      <c r="AV135" s="180" t="str">
        <f t="shared" si="114"/>
        <v>Bremen</v>
      </c>
      <c r="AW135" s="181">
        <f t="shared" si="115"/>
        <v>1</v>
      </c>
      <c r="AX135" s="181">
        <f t="shared" si="116"/>
        <v>0</v>
      </c>
      <c r="AY135" s="181">
        <f t="shared" si="117"/>
        <v>0</v>
      </c>
      <c r="AZ135" s="181">
        <f t="shared" si="118"/>
        <v>0</v>
      </c>
      <c r="BA135" s="176">
        <v>11</v>
      </c>
      <c r="BB135" s="180" t="str">
        <f t="shared" si="97"/>
        <v>bis 20 km</v>
      </c>
      <c r="BC135" s="176">
        <v>75</v>
      </c>
      <c r="BD135" s="176">
        <v>0</v>
      </c>
      <c r="BE135" s="184"/>
      <c r="BF135" s="176">
        <v>1</v>
      </c>
    </row>
    <row r="136" spans="1:58" s="185" customFormat="1" ht="15.75" x14ac:dyDescent="0.25">
      <c r="A136" s="175">
        <v>11</v>
      </c>
      <c r="B136" s="175" t="s">
        <v>275</v>
      </c>
      <c r="C136" s="176">
        <v>1</v>
      </c>
      <c r="D136" s="176">
        <v>2</v>
      </c>
      <c r="E136" s="177">
        <f t="shared" si="98"/>
        <v>2</v>
      </c>
      <c r="F136" s="176">
        <v>2</v>
      </c>
      <c r="G136" s="176">
        <v>3</v>
      </c>
      <c r="H136" s="177">
        <f t="shared" si="99"/>
        <v>6</v>
      </c>
      <c r="I136" s="176">
        <v>0</v>
      </c>
      <c r="J136" s="176">
        <v>0</v>
      </c>
      <c r="K136" s="177">
        <f t="shared" si="100"/>
        <v>0</v>
      </c>
      <c r="L136" s="176">
        <v>0</v>
      </c>
      <c r="M136" s="176">
        <v>0</v>
      </c>
      <c r="N136" s="177">
        <f t="shared" si="101"/>
        <v>0</v>
      </c>
      <c r="O136" s="176">
        <v>1</v>
      </c>
      <c r="P136" s="176">
        <v>1</v>
      </c>
      <c r="Q136" s="177">
        <f t="shared" si="102"/>
        <v>1</v>
      </c>
      <c r="R136" s="176">
        <v>1</v>
      </c>
      <c r="S136" s="176">
        <v>1</v>
      </c>
      <c r="T136" s="178">
        <f t="shared" si="103"/>
        <v>1</v>
      </c>
      <c r="U136" s="179">
        <v>1</v>
      </c>
      <c r="V136" s="176">
        <v>3</v>
      </c>
      <c r="W136" s="176">
        <v>2</v>
      </c>
      <c r="X136" s="176">
        <v>3</v>
      </c>
      <c r="Y136" s="176">
        <v>4</v>
      </c>
      <c r="Z136" s="176">
        <v>4</v>
      </c>
      <c r="AA136" s="176">
        <v>4</v>
      </c>
      <c r="AB136" s="176">
        <v>2</v>
      </c>
      <c r="AC136" s="176">
        <v>1</v>
      </c>
      <c r="AD136" s="179">
        <v>20</v>
      </c>
      <c r="AE136" s="180" t="str">
        <f t="shared" si="104"/>
        <v>20-21</v>
      </c>
      <c r="AF136" s="181">
        <f t="shared" si="105"/>
        <v>0</v>
      </c>
      <c r="AG136" s="181">
        <f t="shared" si="106"/>
        <v>1</v>
      </c>
      <c r="AH136" s="181">
        <f t="shared" si="107"/>
        <v>0</v>
      </c>
      <c r="AI136" s="176">
        <v>0</v>
      </c>
      <c r="AJ136" s="182" t="str">
        <f t="shared" si="108"/>
        <v>männlich</v>
      </c>
      <c r="AK136" s="176">
        <v>0</v>
      </c>
      <c r="AL136" s="176">
        <v>76</v>
      </c>
      <c r="AM136" s="176">
        <v>190</v>
      </c>
      <c r="AN136" s="176">
        <v>1</v>
      </c>
      <c r="AO136" s="180" t="str">
        <f t="shared" si="109"/>
        <v>Abitur</v>
      </c>
      <c r="AP136" s="181">
        <f t="shared" si="110"/>
        <v>1</v>
      </c>
      <c r="AQ136" s="181">
        <f t="shared" si="111"/>
        <v>0</v>
      </c>
      <c r="AR136" s="181">
        <f t="shared" si="112"/>
        <v>0</v>
      </c>
      <c r="AS136" s="176">
        <v>0</v>
      </c>
      <c r="AT136" s="183" t="str">
        <f t="shared" si="113"/>
        <v>keine</v>
      </c>
      <c r="AU136" s="176">
        <v>1</v>
      </c>
      <c r="AV136" s="180" t="str">
        <f t="shared" si="114"/>
        <v>Bremen</v>
      </c>
      <c r="AW136" s="181">
        <f t="shared" si="115"/>
        <v>1</v>
      </c>
      <c r="AX136" s="181">
        <f t="shared" si="116"/>
        <v>0</v>
      </c>
      <c r="AY136" s="181">
        <f t="shared" si="117"/>
        <v>0</v>
      </c>
      <c r="AZ136" s="181">
        <f t="shared" si="118"/>
        <v>0</v>
      </c>
      <c r="BA136" s="176">
        <v>40</v>
      </c>
      <c r="BB136" s="180" t="str">
        <f t="shared" si="97"/>
        <v>über 30</v>
      </c>
      <c r="BC136" s="176">
        <v>45</v>
      </c>
      <c r="BD136" s="176">
        <v>0</v>
      </c>
      <c r="BE136" s="184"/>
      <c r="BF136" s="176">
        <v>0</v>
      </c>
    </row>
    <row r="137" spans="1:58" s="185" customFormat="1" ht="15.75" x14ac:dyDescent="0.25">
      <c r="A137" s="175">
        <v>12</v>
      </c>
      <c r="B137" s="175" t="s">
        <v>275</v>
      </c>
      <c r="C137" s="176">
        <v>0</v>
      </c>
      <c r="D137" s="176">
        <v>0</v>
      </c>
      <c r="E137" s="177">
        <f t="shared" si="98"/>
        <v>0</v>
      </c>
      <c r="F137" s="176">
        <v>0</v>
      </c>
      <c r="G137" s="176">
        <v>0</v>
      </c>
      <c r="H137" s="177">
        <f t="shared" si="99"/>
        <v>0</v>
      </c>
      <c r="I137" s="176">
        <v>0</v>
      </c>
      <c r="J137" s="176">
        <v>0.5</v>
      </c>
      <c r="K137" s="177">
        <f t="shared" si="100"/>
        <v>0</v>
      </c>
      <c r="L137" s="176">
        <v>0</v>
      </c>
      <c r="M137" s="176">
        <v>1</v>
      </c>
      <c r="N137" s="177">
        <f t="shared" si="101"/>
        <v>0</v>
      </c>
      <c r="O137" s="176">
        <v>0</v>
      </c>
      <c r="P137" s="176">
        <v>0.5</v>
      </c>
      <c r="Q137" s="177">
        <f t="shared" si="102"/>
        <v>0</v>
      </c>
      <c r="R137" s="176">
        <v>0</v>
      </c>
      <c r="S137" s="176">
        <v>0</v>
      </c>
      <c r="T137" s="178">
        <f t="shared" si="103"/>
        <v>0</v>
      </c>
      <c r="U137" s="179">
        <v>1</v>
      </c>
      <c r="V137" s="176">
        <v>4</v>
      </c>
      <c r="W137" s="176">
        <v>4</v>
      </c>
      <c r="X137" s="176">
        <v>4</v>
      </c>
      <c r="Y137" s="176">
        <v>5</v>
      </c>
      <c r="Z137" s="176">
        <v>5</v>
      </c>
      <c r="AA137" s="176">
        <v>5</v>
      </c>
      <c r="AB137" s="176">
        <v>1</v>
      </c>
      <c r="AC137" s="176">
        <v>5</v>
      </c>
      <c r="AD137" s="179">
        <v>20</v>
      </c>
      <c r="AE137" s="180" t="str">
        <f t="shared" si="104"/>
        <v>20-21</v>
      </c>
      <c r="AF137" s="181">
        <f t="shared" si="105"/>
        <v>0</v>
      </c>
      <c r="AG137" s="181">
        <f t="shared" si="106"/>
        <v>1</v>
      </c>
      <c r="AH137" s="181">
        <f t="shared" si="107"/>
        <v>0</v>
      </c>
      <c r="AI137" s="176">
        <v>0</v>
      </c>
      <c r="AJ137" s="182" t="str">
        <f t="shared" si="108"/>
        <v>männlich</v>
      </c>
      <c r="AK137" s="176">
        <v>0</v>
      </c>
      <c r="AL137" s="176">
        <v>86</v>
      </c>
      <c r="AM137" s="176">
        <v>198</v>
      </c>
      <c r="AN137" s="176">
        <v>1</v>
      </c>
      <c r="AO137" s="180" t="str">
        <f t="shared" si="109"/>
        <v>Abitur</v>
      </c>
      <c r="AP137" s="181">
        <f t="shared" si="110"/>
        <v>1</v>
      </c>
      <c r="AQ137" s="181">
        <f t="shared" si="111"/>
        <v>0</v>
      </c>
      <c r="AR137" s="181">
        <f t="shared" si="112"/>
        <v>0</v>
      </c>
      <c r="AS137" s="176">
        <v>0</v>
      </c>
      <c r="AT137" s="183" t="str">
        <f t="shared" si="113"/>
        <v>keine</v>
      </c>
      <c r="AU137" s="176">
        <v>1</v>
      </c>
      <c r="AV137" s="180" t="str">
        <f t="shared" si="114"/>
        <v>Bremen</v>
      </c>
      <c r="AW137" s="181">
        <f t="shared" si="115"/>
        <v>1</v>
      </c>
      <c r="AX137" s="181">
        <f t="shared" si="116"/>
        <v>0</v>
      </c>
      <c r="AY137" s="181">
        <f t="shared" si="117"/>
        <v>0</v>
      </c>
      <c r="AZ137" s="181">
        <f t="shared" si="118"/>
        <v>0</v>
      </c>
      <c r="BA137" s="176">
        <v>20</v>
      </c>
      <c r="BB137" s="180" t="str">
        <f t="shared" si="97"/>
        <v>bis 20 km</v>
      </c>
      <c r="BC137" s="176">
        <v>50</v>
      </c>
      <c r="BD137" s="176">
        <v>0</v>
      </c>
      <c r="BE137" s="184"/>
      <c r="BF137" s="176">
        <v>0</v>
      </c>
    </row>
    <row r="138" spans="1:58" s="185" customFormat="1" ht="15.75" x14ac:dyDescent="0.25">
      <c r="A138" s="175">
        <v>13</v>
      </c>
      <c r="B138" s="175" t="s">
        <v>275</v>
      </c>
      <c r="C138" s="176">
        <v>1</v>
      </c>
      <c r="D138" s="176">
        <v>1</v>
      </c>
      <c r="E138" s="177">
        <f t="shared" si="98"/>
        <v>1</v>
      </c>
      <c r="F138" s="176">
        <v>0</v>
      </c>
      <c r="G138" s="176">
        <v>0</v>
      </c>
      <c r="H138" s="177">
        <f t="shared" si="99"/>
        <v>0</v>
      </c>
      <c r="I138" s="176">
        <v>2</v>
      </c>
      <c r="J138" s="176">
        <v>2</v>
      </c>
      <c r="K138" s="177">
        <f t="shared" si="100"/>
        <v>4</v>
      </c>
      <c r="L138" s="176">
        <v>0</v>
      </c>
      <c r="M138" s="176">
        <v>0</v>
      </c>
      <c r="N138" s="177">
        <f t="shared" si="101"/>
        <v>0</v>
      </c>
      <c r="O138" s="176">
        <v>1</v>
      </c>
      <c r="P138" s="176">
        <v>1</v>
      </c>
      <c r="Q138" s="177">
        <f t="shared" si="102"/>
        <v>1</v>
      </c>
      <c r="R138" s="176">
        <v>0</v>
      </c>
      <c r="S138" s="176">
        <v>0</v>
      </c>
      <c r="T138" s="178">
        <f t="shared" si="103"/>
        <v>0</v>
      </c>
      <c r="U138" s="179">
        <v>3</v>
      </c>
      <c r="V138" s="176">
        <v>3</v>
      </c>
      <c r="W138" s="176">
        <v>1</v>
      </c>
      <c r="X138" s="176">
        <v>5</v>
      </c>
      <c r="Y138" s="176">
        <v>3</v>
      </c>
      <c r="Z138" s="176">
        <v>3</v>
      </c>
      <c r="AA138" s="176">
        <v>3</v>
      </c>
      <c r="AB138" s="176">
        <v>5</v>
      </c>
      <c r="AC138" s="176">
        <v>3</v>
      </c>
      <c r="AD138" s="179">
        <v>21</v>
      </c>
      <c r="AE138" s="180" t="str">
        <f t="shared" si="104"/>
        <v>20-21</v>
      </c>
      <c r="AF138" s="181">
        <f t="shared" si="105"/>
        <v>0</v>
      </c>
      <c r="AG138" s="181">
        <f t="shared" si="106"/>
        <v>1</v>
      </c>
      <c r="AH138" s="181">
        <f t="shared" si="107"/>
        <v>0</v>
      </c>
      <c r="AI138" s="176">
        <v>1</v>
      </c>
      <c r="AJ138" s="182" t="str">
        <f t="shared" si="108"/>
        <v>weiblich</v>
      </c>
      <c r="AK138" s="176">
        <v>2</v>
      </c>
      <c r="AL138" s="176">
        <v>65</v>
      </c>
      <c r="AM138" s="176">
        <v>165</v>
      </c>
      <c r="AN138" s="176">
        <v>1</v>
      </c>
      <c r="AO138" s="180" t="str">
        <f t="shared" si="109"/>
        <v>Abitur</v>
      </c>
      <c r="AP138" s="181">
        <f t="shared" si="110"/>
        <v>1</v>
      </c>
      <c r="AQ138" s="181">
        <f t="shared" si="111"/>
        <v>0</v>
      </c>
      <c r="AR138" s="181">
        <f t="shared" si="112"/>
        <v>0</v>
      </c>
      <c r="AS138" s="176">
        <v>0</v>
      </c>
      <c r="AT138" s="183" t="str">
        <f t="shared" si="113"/>
        <v>keine</v>
      </c>
      <c r="AU138" s="176">
        <v>1</v>
      </c>
      <c r="AV138" s="180" t="str">
        <f t="shared" si="114"/>
        <v>Bremen</v>
      </c>
      <c r="AW138" s="181">
        <f t="shared" si="115"/>
        <v>1</v>
      </c>
      <c r="AX138" s="181">
        <f t="shared" si="116"/>
        <v>0</v>
      </c>
      <c r="AY138" s="181">
        <f t="shared" si="117"/>
        <v>0</v>
      </c>
      <c r="AZ138" s="181">
        <f t="shared" si="118"/>
        <v>0</v>
      </c>
      <c r="BA138" s="176">
        <v>8</v>
      </c>
      <c r="BB138" s="180" t="str">
        <f t="shared" si="97"/>
        <v>bis 10 km</v>
      </c>
      <c r="BC138" s="176">
        <v>20</v>
      </c>
      <c r="BD138" s="176">
        <v>1</v>
      </c>
      <c r="BE138" s="184"/>
      <c r="BF138" s="176">
        <v>0</v>
      </c>
    </row>
    <row r="139" spans="1:58" s="185" customFormat="1" ht="15.75" x14ac:dyDescent="0.25">
      <c r="A139" s="175">
        <v>14</v>
      </c>
      <c r="B139" s="175" t="s">
        <v>275</v>
      </c>
      <c r="C139" s="176">
        <v>0</v>
      </c>
      <c r="D139" s="176">
        <v>0</v>
      </c>
      <c r="E139" s="177">
        <f t="shared" si="98"/>
        <v>0</v>
      </c>
      <c r="F139" s="176">
        <v>0</v>
      </c>
      <c r="G139" s="176">
        <v>0</v>
      </c>
      <c r="H139" s="177">
        <f t="shared" si="99"/>
        <v>0</v>
      </c>
      <c r="I139" s="176">
        <v>0</v>
      </c>
      <c r="J139" s="176">
        <v>0</v>
      </c>
      <c r="K139" s="177">
        <f t="shared" si="100"/>
        <v>0</v>
      </c>
      <c r="L139" s="176">
        <v>0</v>
      </c>
      <c r="M139" s="176">
        <v>0</v>
      </c>
      <c r="N139" s="177">
        <f t="shared" si="101"/>
        <v>0</v>
      </c>
      <c r="O139" s="176">
        <v>0</v>
      </c>
      <c r="P139" s="176">
        <v>0</v>
      </c>
      <c r="Q139" s="177">
        <f t="shared" si="102"/>
        <v>0</v>
      </c>
      <c r="R139" s="176">
        <v>0</v>
      </c>
      <c r="S139" s="176">
        <v>0</v>
      </c>
      <c r="T139" s="178">
        <f t="shared" si="103"/>
        <v>0</v>
      </c>
      <c r="U139" s="179">
        <v>3</v>
      </c>
      <c r="V139" s="176">
        <v>4</v>
      </c>
      <c r="W139" s="176">
        <v>1</v>
      </c>
      <c r="X139" s="176">
        <v>3</v>
      </c>
      <c r="Y139" s="176">
        <v>3</v>
      </c>
      <c r="Z139" s="176">
        <v>4</v>
      </c>
      <c r="AA139" s="176">
        <v>3</v>
      </c>
      <c r="AB139" s="176">
        <v>2</v>
      </c>
      <c r="AC139" s="176">
        <v>2</v>
      </c>
      <c r="AD139" s="179">
        <v>20</v>
      </c>
      <c r="AE139" s="180" t="str">
        <f t="shared" si="104"/>
        <v>20-21</v>
      </c>
      <c r="AF139" s="181">
        <f t="shared" si="105"/>
        <v>0</v>
      </c>
      <c r="AG139" s="181">
        <f t="shared" si="106"/>
        <v>1</v>
      </c>
      <c r="AH139" s="181">
        <f t="shared" si="107"/>
        <v>0</v>
      </c>
      <c r="AI139" s="176">
        <v>1</v>
      </c>
      <c r="AJ139" s="182" t="str">
        <f t="shared" si="108"/>
        <v>weiblich</v>
      </c>
      <c r="AK139" s="176">
        <v>0</v>
      </c>
      <c r="AL139" s="176">
        <v>68</v>
      </c>
      <c r="AM139" s="176">
        <v>188</v>
      </c>
      <c r="AN139" s="176">
        <v>1</v>
      </c>
      <c r="AO139" s="180" t="str">
        <f t="shared" si="109"/>
        <v>Abitur</v>
      </c>
      <c r="AP139" s="181">
        <f t="shared" si="110"/>
        <v>1</v>
      </c>
      <c r="AQ139" s="181">
        <f t="shared" si="111"/>
        <v>0</v>
      </c>
      <c r="AR139" s="181">
        <f t="shared" si="112"/>
        <v>0</v>
      </c>
      <c r="AS139" s="176">
        <v>0</v>
      </c>
      <c r="AT139" s="183" t="str">
        <f t="shared" si="113"/>
        <v>keine</v>
      </c>
      <c r="AU139" s="176"/>
      <c r="AV139" s="180" t="str">
        <f t="shared" si="114"/>
        <v>-</v>
      </c>
      <c r="AW139" s="181" t="str">
        <f t="shared" si="115"/>
        <v>-</v>
      </c>
      <c r="AX139" s="181" t="str">
        <f t="shared" si="116"/>
        <v>-</v>
      </c>
      <c r="AY139" s="181" t="str">
        <f t="shared" si="117"/>
        <v>-</v>
      </c>
      <c r="AZ139" s="181" t="str">
        <f t="shared" si="118"/>
        <v>-</v>
      </c>
      <c r="BA139" s="176">
        <v>3</v>
      </c>
      <c r="BB139" s="180" t="str">
        <f t="shared" si="97"/>
        <v>bis 10 km</v>
      </c>
      <c r="BC139" s="176">
        <v>13</v>
      </c>
      <c r="BD139" s="176">
        <v>0</v>
      </c>
      <c r="BE139" s="184"/>
      <c r="BF139" s="176">
        <v>0</v>
      </c>
    </row>
    <row r="140" spans="1:58" s="185" customFormat="1" ht="15.75" x14ac:dyDescent="0.25">
      <c r="A140" s="175">
        <v>15</v>
      </c>
      <c r="B140" s="175" t="s">
        <v>275</v>
      </c>
      <c r="C140" s="176">
        <v>1</v>
      </c>
      <c r="D140" s="176">
        <v>4</v>
      </c>
      <c r="E140" s="177">
        <f t="shared" si="98"/>
        <v>4</v>
      </c>
      <c r="F140" s="176">
        <v>0</v>
      </c>
      <c r="G140" s="176">
        <v>0</v>
      </c>
      <c r="H140" s="177">
        <f t="shared" si="99"/>
        <v>0</v>
      </c>
      <c r="I140" s="176">
        <v>0</v>
      </c>
      <c r="J140" s="176">
        <v>0</v>
      </c>
      <c r="K140" s="177">
        <f t="shared" si="100"/>
        <v>0</v>
      </c>
      <c r="L140" s="176">
        <v>0</v>
      </c>
      <c r="M140" s="176">
        <v>0</v>
      </c>
      <c r="N140" s="177">
        <f t="shared" si="101"/>
        <v>0</v>
      </c>
      <c r="O140" s="176">
        <v>1</v>
      </c>
      <c r="P140" s="176">
        <v>2</v>
      </c>
      <c r="Q140" s="177">
        <f t="shared" si="102"/>
        <v>2</v>
      </c>
      <c r="R140" s="176">
        <v>0</v>
      </c>
      <c r="S140" s="176">
        <v>0</v>
      </c>
      <c r="T140" s="178">
        <f t="shared" si="103"/>
        <v>0</v>
      </c>
      <c r="U140" s="179">
        <v>3</v>
      </c>
      <c r="V140" s="176">
        <v>3</v>
      </c>
      <c r="W140" s="176">
        <v>1</v>
      </c>
      <c r="X140" s="176">
        <v>5</v>
      </c>
      <c r="Y140" s="176">
        <v>4</v>
      </c>
      <c r="Z140" s="176">
        <v>1</v>
      </c>
      <c r="AA140" s="176">
        <v>1</v>
      </c>
      <c r="AB140" s="176">
        <v>1</v>
      </c>
      <c r="AC140" s="176">
        <v>1</v>
      </c>
      <c r="AD140" s="179">
        <v>22</v>
      </c>
      <c r="AE140" s="180" t="str">
        <f t="shared" si="104"/>
        <v>22++</v>
      </c>
      <c r="AF140" s="181">
        <f t="shared" si="105"/>
        <v>0</v>
      </c>
      <c r="AG140" s="181">
        <f t="shared" si="106"/>
        <v>0</v>
      </c>
      <c r="AH140" s="181">
        <f t="shared" si="107"/>
        <v>1</v>
      </c>
      <c r="AI140" s="176">
        <v>1</v>
      </c>
      <c r="AJ140" s="182" t="str">
        <f t="shared" si="108"/>
        <v>weiblich</v>
      </c>
      <c r="AK140" s="176">
        <v>1</v>
      </c>
      <c r="AL140" s="176">
        <v>70</v>
      </c>
      <c r="AM140" s="176">
        <v>179</v>
      </c>
      <c r="AN140" s="176">
        <v>1</v>
      </c>
      <c r="AO140" s="180" t="str">
        <f t="shared" si="109"/>
        <v>Abitur</v>
      </c>
      <c r="AP140" s="181">
        <f t="shared" si="110"/>
        <v>1</v>
      </c>
      <c r="AQ140" s="181">
        <f t="shared" si="111"/>
        <v>0</v>
      </c>
      <c r="AR140" s="181">
        <f t="shared" si="112"/>
        <v>0</v>
      </c>
      <c r="AS140" s="176">
        <v>1</v>
      </c>
      <c r="AT140" s="183" t="str">
        <f t="shared" si="113"/>
        <v>Ber.Ausb</v>
      </c>
      <c r="AU140" s="176">
        <v>9</v>
      </c>
      <c r="AV140" s="180" t="str">
        <f t="shared" si="114"/>
        <v>NdSachs.</v>
      </c>
      <c r="AW140" s="181">
        <f t="shared" si="115"/>
        <v>0</v>
      </c>
      <c r="AX140" s="181">
        <f t="shared" si="116"/>
        <v>1</v>
      </c>
      <c r="AY140" s="181">
        <f t="shared" si="117"/>
        <v>0</v>
      </c>
      <c r="AZ140" s="181">
        <f t="shared" si="118"/>
        <v>0</v>
      </c>
      <c r="BA140" s="176">
        <v>30</v>
      </c>
      <c r="BB140" s="180" t="str">
        <f t="shared" si="97"/>
        <v>bis 30 km</v>
      </c>
      <c r="BC140" s="176">
        <v>60</v>
      </c>
      <c r="BD140" s="176">
        <v>1</v>
      </c>
      <c r="BE140" s="184"/>
      <c r="BF140" s="176">
        <v>0</v>
      </c>
    </row>
    <row r="141" spans="1:58" s="185" customFormat="1" ht="15.75" x14ac:dyDescent="0.25">
      <c r="A141" s="175">
        <v>16</v>
      </c>
      <c r="B141" s="175" t="s">
        <v>275</v>
      </c>
      <c r="C141" s="176">
        <v>1</v>
      </c>
      <c r="D141" s="176">
        <v>5</v>
      </c>
      <c r="E141" s="177">
        <f t="shared" si="98"/>
        <v>5</v>
      </c>
      <c r="F141" s="176">
        <v>0</v>
      </c>
      <c r="G141" s="176">
        <v>0</v>
      </c>
      <c r="H141" s="177">
        <f t="shared" si="99"/>
        <v>0</v>
      </c>
      <c r="I141" s="176">
        <v>1</v>
      </c>
      <c r="J141" s="176">
        <v>5</v>
      </c>
      <c r="K141" s="177">
        <f t="shared" si="100"/>
        <v>5</v>
      </c>
      <c r="L141" s="176">
        <v>1</v>
      </c>
      <c r="M141" s="176">
        <v>5</v>
      </c>
      <c r="N141" s="177">
        <f t="shared" si="101"/>
        <v>5</v>
      </c>
      <c r="O141" s="176">
        <v>2</v>
      </c>
      <c r="P141" s="176">
        <v>5</v>
      </c>
      <c r="Q141" s="177">
        <f t="shared" si="102"/>
        <v>10</v>
      </c>
      <c r="R141" s="176">
        <v>0</v>
      </c>
      <c r="S141" s="176">
        <v>0</v>
      </c>
      <c r="T141" s="178">
        <f t="shared" si="103"/>
        <v>0</v>
      </c>
      <c r="U141" s="179">
        <v>5</v>
      </c>
      <c r="V141" s="176">
        <v>5</v>
      </c>
      <c r="W141" s="176">
        <v>1</v>
      </c>
      <c r="X141" s="176">
        <v>5</v>
      </c>
      <c r="Y141" s="176">
        <v>4</v>
      </c>
      <c r="Z141" s="176">
        <v>3</v>
      </c>
      <c r="AA141" s="176">
        <v>4</v>
      </c>
      <c r="AB141" s="176">
        <v>3</v>
      </c>
      <c r="AC141" s="176">
        <v>1</v>
      </c>
      <c r="AD141" s="179">
        <v>23</v>
      </c>
      <c r="AE141" s="180" t="str">
        <f t="shared" si="104"/>
        <v>22++</v>
      </c>
      <c r="AF141" s="181">
        <f t="shared" si="105"/>
        <v>0</v>
      </c>
      <c r="AG141" s="181">
        <f t="shared" si="106"/>
        <v>0</v>
      </c>
      <c r="AH141" s="181">
        <f t="shared" si="107"/>
        <v>1</v>
      </c>
      <c r="AI141" s="176">
        <v>1</v>
      </c>
      <c r="AJ141" s="182" t="str">
        <f t="shared" si="108"/>
        <v>weiblich</v>
      </c>
      <c r="AK141" s="176">
        <v>7</v>
      </c>
      <c r="AL141" s="176">
        <v>58</v>
      </c>
      <c r="AM141" s="176">
        <v>165</v>
      </c>
      <c r="AN141" s="176">
        <v>1</v>
      </c>
      <c r="AO141" s="180" t="str">
        <f t="shared" si="109"/>
        <v>Abitur</v>
      </c>
      <c r="AP141" s="181">
        <f t="shared" si="110"/>
        <v>1</v>
      </c>
      <c r="AQ141" s="181">
        <f t="shared" si="111"/>
        <v>0</v>
      </c>
      <c r="AR141" s="181">
        <f t="shared" si="112"/>
        <v>0</v>
      </c>
      <c r="AS141" s="176">
        <v>0</v>
      </c>
      <c r="AT141" s="183" t="str">
        <f t="shared" si="113"/>
        <v>keine</v>
      </c>
      <c r="AU141" s="176">
        <v>1</v>
      </c>
      <c r="AV141" s="180" t="str">
        <f t="shared" si="114"/>
        <v>Bremen</v>
      </c>
      <c r="AW141" s="181">
        <f t="shared" si="115"/>
        <v>1</v>
      </c>
      <c r="AX141" s="181">
        <f t="shared" si="116"/>
        <v>0</v>
      </c>
      <c r="AY141" s="181">
        <f t="shared" si="117"/>
        <v>0</v>
      </c>
      <c r="AZ141" s="181">
        <f t="shared" si="118"/>
        <v>0</v>
      </c>
      <c r="BA141" s="176"/>
      <c r="BB141" s="180" t="str">
        <f t="shared" si="97"/>
        <v>-</v>
      </c>
      <c r="BC141" s="176"/>
      <c r="BD141" s="176">
        <v>1</v>
      </c>
      <c r="BE141" s="184"/>
      <c r="BF141" s="176">
        <v>0</v>
      </c>
    </row>
    <row r="142" spans="1:58" s="185" customFormat="1" ht="15.75" x14ac:dyDescent="0.25">
      <c r="A142" s="175">
        <v>17</v>
      </c>
      <c r="B142" s="175" t="s">
        <v>275</v>
      </c>
      <c r="C142" s="176">
        <v>2</v>
      </c>
      <c r="D142" s="176">
        <v>5</v>
      </c>
      <c r="E142" s="177">
        <f t="shared" si="98"/>
        <v>10</v>
      </c>
      <c r="F142" s="176">
        <v>1</v>
      </c>
      <c r="G142" s="176">
        <v>2</v>
      </c>
      <c r="H142" s="177">
        <f t="shared" si="99"/>
        <v>2</v>
      </c>
      <c r="I142" s="176">
        <v>0</v>
      </c>
      <c r="J142" s="176">
        <v>0</v>
      </c>
      <c r="K142" s="177">
        <f t="shared" si="100"/>
        <v>0</v>
      </c>
      <c r="L142" s="176">
        <v>0</v>
      </c>
      <c r="M142" s="176">
        <v>0</v>
      </c>
      <c r="N142" s="177">
        <f t="shared" si="101"/>
        <v>0</v>
      </c>
      <c r="O142" s="176">
        <v>0</v>
      </c>
      <c r="P142" s="176">
        <v>0</v>
      </c>
      <c r="Q142" s="177">
        <f t="shared" si="102"/>
        <v>0</v>
      </c>
      <c r="R142" s="176">
        <v>0</v>
      </c>
      <c r="S142" s="176">
        <v>0</v>
      </c>
      <c r="T142" s="178">
        <f t="shared" si="103"/>
        <v>0</v>
      </c>
      <c r="U142" s="179"/>
      <c r="V142" s="176">
        <v>1</v>
      </c>
      <c r="W142" s="176">
        <v>1</v>
      </c>
      <c r="X142" s="176">
        <v>5</v>
      </c>
      <c r="Y142" s="176">
        <v>3</v>
      </c>
      <c r="Z142" s="176">
        <v>1</v>
      </c>
      <c r="AA142" s="176">
        <v>3</v>
      </c>
      <c r="AB142" s="176">
        <v>1</v>
      </c>
      <c r="AC142" s="176">
        <v>4</v>
      </c>
      <c r="AD142" s="179">
        <v>24</v>
      </c>
      <c r="AE142" s="180" t="str">
        <f t="shared" si="104"/>
        <v>22++</v>
      </c>
      <c r="AF142" s="181">
        <f t="shared" si="105"/>
        <v>0</v>
      </c>
      <c r="AG142" s="181">
        <f t="shared" si="106"/>
        <v>0</v>
      </c>
      <c r="AH142" s="181">
        <f t="shared" si="107"/>
        <v>1</v>
      </c>
      <c r="AI142" s="176">
        <v>1</v>
      </c>
      <c r="AJ142" s="182" t="str">
        <f t="shared" si="108"/>
        <v>weiblich</v>
      </c>
      <c r="AK142" s="176">
        <v>4</v>
      </c>
      <c r="AL142" s="176">
        <v>62</v>
      </c>
      <c r="AM142" s="176">
        <v>169</v>
      </c>
      <c r="AN142" s="176">
        <v>1</v>
      </c>
      <c r="AO142" s="180" t="str">
        <f t="shared" si="109"/>
        <v>Abitur</v>
      </c>
      <c r="AP142" s="181">
        <f t="shared" si="110"/>
        <v>1</v>
      </c>
      <c r="AQ142" s="181">
        <f t="shared" si="111"/>
        <v>0</v>
      </c>
      <c r="AR142" s="181">
        <f t="shared" si="112"/>
        <v>0</v>
      </c>
      <c r="AS142" s="176">
        <v>1</v>
      </c>
      <c r="AT142" s="183" t="str">
        <f t="shared" si="113"/>
        <v>Ber.Ausb</v>
      </c>
      <c r="AU142" s="176">
        <v>9</v>
      </c>
      <c r="AV142" s="180" t="str">
        <f t="shared" si="114"/>
        <v>NdSachs.</v>
      </c>
      <c r="AW142" s="181">
        <f t="shared" si="115"/>
        <v>0</v>
      </c>
      <c r="AX142" s="181">
        <f t="shared" si="116"/>
        <v>1</v>
      </c>
      <c r="AY142" s="181">
        <f t="shared" si="117"/>
        <v>0</v>
      </c>
      <c r="AZ142" s="181">
        <f t="shared" si="118"/>
        <v>0</v>
      </c>
      <c r="BA142" s="176">
        <v>45</v>
      </c>
      <c r="BB142" s="180" t="str">
        <f t="shared" si="97"/>
        <v>über 30</v>
      </c>
      <c r="BC142" s="176">
        <v>45</v>
      </c>
      <c r="BD142" s="176">
        <v>1</v>
      </c>
      <c r="BE142" s="184"/>
      <c r="BF142" s="176">
        <v>1</v>
      </c>
    </row>
    <row r="143" spans="1:58" s="185" customFormat="1" ht="15.75" x14ac:dyDescent="0.25">
      <c r="A143" s="175">
        <v>18</v>
      </c>
      <c r="B143" s="175" t="s">
        <v>275</v>
      </c>
      <c r="C143" s="176">
        <v>0</v>
      </c>
      <c r="D143" s="176">
        <v>0</v>
      </c>
      <c r="E143" s="177">
        <f t="shared" si="98"/>
        <v>0</v>
      </c>
      <c r="F143" s="176">
        <v>1</v>
      </c>
      <c r="G143" s="176">
        <v>1</v>
      </c>
      <c r="H143" s="177">
        <f t="shared" si="99"/>
        <v>1</v>
      </c>
      <c r="I143" s="176">
        <v>0</v>
      </c>
      <c r="J143" s="176">
        <v>0</v>
      </c>
      <c r="K143" s="177">
        <f t="shared" si="100"/>
        <v>0</v>
      </c>
      <c r="L143" s="176">
        <v>0</v>
      </c>
      <c r="M143" s="176">
        <v>0</v>
      </c>
      <c r="N143" s="177">
        <f t="shared" si="101"/>
        <v>0</v>
      </c>
      <c r="O143" s="176">
        <v>1</v>
      </c>
      <c r="P143" s="176">
        <v>3</v>
      </c>
      <c r="Q143" s="177">
        <f t="shared" si="102"/>
        <v>3</v>
      </c>
      <c r="R143" s="176">
        <v>0</v>
      </c>
      <c r="S143" s="176">
        <v>0</v>
      </c>
      <c r="T143" s="178">
        <f t="shared" si="103"/>
        <v>0</v>
      </c>
      <c r="U143" s="179">
        <v>3</v>
      </c>
      <c r="V143" s="176">
        <v>1</v>
      </c>
      <c r="W143" s="176">
        <v>1</v>
      </c>
      <c r="X143" s="176">
        <v>4</v>
      </c>
      <c r="Y143" s="176">
        <v>3</v>
      </c>
      <c r="Z143" s="176">
        <v>3</v>
      </c>
      <c r="AA143" s="176">
        <v>4</v>
      </c>
      <c r="AB143" s="176">
        <v>5</v>
      </c>
      <c r="AC143" s="176">
        <v>1</v>
      </c>
      <c r="AD143" s="179">
        <v>19</v>
      </c>
      <c r="AE143" s="180" t="str">
        <f t="shared" si="104"/>
        <v>unter 20</v>
      </c>
      <c r="AF143" s="181">
        <f t="shared" si="105"/>
        <v>1</v>
      </c>
      <c r="AG143" s="181">
        <f t="shared" si="106"/>
        <v>0</v>
      </c>
      <c r="AH143" s="181">
        <f t="shared" si="107"/>
        <v>0</v>
      </c>
      <c r="AI143" s="176">
        <v>1</v>
      </c>
      <c r="AJ143" s="182" t="str">
        <f t="shared" si="108"/>
        <v>weiblich</v>
      </c>
      <c r="AK143" s="176">
        <v>0</v>
      </c>
      <c r="AL143" s="176">
        <v>60</v>
      </c>
      <c r="AM143" s="176">
        <v>136</v>
      </c>
      <c r="AN143" s="176">
        <v>1</v>
      </c>
      <c r="AO143" s="180" t="str">
        <f t="shared" si="109"/>
        <v>Abitur</v>
      </c>
      <c r="AP143" s="181">
        <f t="shared" si="110"/>
        <v>1</v>
      </c>
      <c r="AQ143" s="181">
        <f t="shared" si="111"/>
        <v>0</v>
      </c>
      <c r="AR143" s="181">
        <f t="shared" si="112"/>
        <v>0</v>
      </c>
      <c r="AS143" s="176">
        <v>0</v>
      </c>
      <c r="AT143" s="183" t="str">
        <f t="shared" si="113"/>
        <v>keine</v>
      </c>
      <c r="AU143" s="176">
        <v>15</v>
      </c>
      <c r="AV143" s="180" t="str">
        <f t="shared" si="114"/>
        <v>sonst.</v>
      </c>
      <c r="AW143" s="181">
        <f t="shared" si="115"/>
        <v>0</v>
      </c>
      <c r="AX143" s="181">
        <f t="shared" si="116"/>
        <v>0</v>
      </c>
      <c r="AY143" s="181">
        <f t="shared" si="117"/>
        <v>1</v>
      </c>
      <c r="AZ143" s="181">
        <f t="shared" si="118"/>
        <v>0</v>
      </c>
      <c r="BA143" s="176">
        <v>1.5</v>
      </c>
      <c r="BB143" s="180" t="str">
        <f t="shared" si="97"/>
        <v>bis 10 km</v>
      </c>
      <c r="BC143" s="176">
        <v>20</v>
      </c>
      <c r="BD143" s="176">
        <v>0</v>
      </c>
      <c r="BE143" s="184"/>
      <c r="BF143" s="176">
        <v>0</v>
      </c>
    </row>
    <row r="144" spans="1:58" s="185" customFormat="1" ht="15.75" x14ac:dyDescent="0.25">
      <c r="A144" s="175">
        <v>19</v>
      </c>
      <c r="B144" s="175" t="s">
        <v>275</v>
      </c>
      <c r="C144" s="176">
        <v>0</v>
      </c>
      <c r="D144" s="176">
        <v>0</v>
      </c>
      <c r="E144" s="177">
        <f t="shared" si="98"/>
        <v>0</v>
      </c>
      <c r="F144" s="176">
        <v>0</v>
      </c>
      <c r="G144" s="176">
        <v>0</v>
      </c>
      <c r="H144" s="177">
        <f t="shared" si="99"/>
        <v>0</v>
      </c>
      <c r="I144" s="176">
        <v>0</v>
      </c>
      <c r="J144" s="176">
        <v>0</v>
      </c>
      <c r="K144" s="177">
        <f t="shared" si="100"/>
        <v>0</v>
      </c>
      <c r="L144" s="176">
        <v>0</v>
      </c>
      <c r="M144" s="176">
        <v>0</v>
      </c>
      <c r="N144" s="177">
        <f t="shared" si="101"/>
        <v>0</v>
      </c>
      <c r="O144" s="176">
        <v>0</v>
      </c>
      <c r="P144" s="176">
        <v>0</v>
      </c>
      <c r="Q144" s="177">
        <f t="shared" si="102"/>
        <v>0</v>
      </c>
      <c r="R144" s="176">
        <v>0</v>
      </c>
      <c r="S144" s="176">
        <v>0</v>
      </c>
      <c r="T144" s="178">
        <f t="shared" si="103"/>
        <v>0</v>
      </c>
      <c r="U144" s="179">
        <v>4</v>
      </c>
      <c r="V144" s="176">
        <v>2</v>
      </c>
      <c r="W144" s="176">
        <v>1</v>
      </c>
      <c r="X144" s="176">
        <v>5</v>
      </c>
      <c r="Y144" s="176">
        <v>3</v>
      </c>
      <c r="Z144" s="176">
        <v>3</v>
      </c>
      <c r="AA144" s="176">
        <v>3</v>
      </c>
      <c r="AB144" s="176">
        <v>4</v>
      </c>
      <c r="AC144" s="176">
        <v>3</v>
      </c>
      <c r="AD144" s="179">
        <v>22</v>
      </c>
      <c r="AE144" s="180" t="str">
        <f t="shared" si="104"/>
        <v>22++</v>
      </c>
      <c r="AF144" s="181">
        <f t="shared" si="105"/>
        <v>0</v>
      </c>
      <c r="AG144" s="181">
        <f t="shared" si="106"/>
        <v>0</v>
      </c>
      <c r="AH144" s="181">
        <f t="shared" si="107"/>
        <v>1</v>
      </c>
      <c r="AI144" s="176">
        <v>1</v>
      </c>
      <c r="AJ144" s="182" t="str">
        <f t="shared" si="108"/>
        <v>weiblich</v>
      </c>
      <c r="AK144" s="176">
        <v>3</v>
      </c>
      <c r="AL144" s="176">
        <v>65</v>
      </c>
      <c r="AM144" s="176">
        <v>171</v>
      </c>
      <c r="AN144" s="176">
        <v>1</v>
      </c>
      <c r="AO144" s="180" t="str">
        <f t="shared" si="109"/>
        <v>Abitur</v>
      </c>
      <c r="AP144" s="181">
        <f t="shared" si="110"/>
        <v>1</v>
      </c>
      <c r="AQ144" s="181">
        <f t="shared" si="111"/>
        <v>0</v>
      </c>
      <c r="AR144" s="181">
        <f t="shared" si="112"/>
        <v>0</v>
      </c>
      <c r="AS144" s="176">
        <v>1</v>
      </c>
      <c r="AT144" s="183" t="str">
        <f t="shared" si="113"/>
        <v>Ber.Ausb</v>
      </c>
      <c r="AU144" s="176">
        <v>9</v>
      </c>
      <c r="AV144" s="180" t="str">
        <f t="shared" si="114"/>
        <v>NdSachs.</v>
      </c>
      <c r="AW144" s="181">
        <f t="shared" si="115"/>
        <v>0</v>
      </c>
      <c r="AX144" s="181">
        <f t="shared" si="116"/>
        <v>1</v>
      </c>
      <c r="AY144" s="181">
        <f t="shared" si="117"/>
        <v>0</v>
      </c>
      <c r="AZ144" s="181">
        <f t="shared" si="118"/>
        <v>0</v>
      </c>
      <c r="BA144" s="176">
        <v>16</v>
      </c>
      <c r="BB144" s="180" t="str">
        <f t="shared" si="97"/>
        <v>bis 20 km</v>
      </c>
      <c r="BC144" s="176">
        <v>45</v>
      </c>
      <c r="BD144" s="176">
        <v>1</v>
      </c>
      <c r="BE144" s="184"/>
      <c r="BF144" s="176">
        <v>0</v>
      </c>
    </row>
    <row r="145" spans="1:58" s="185" customFormat="1" ht="15.75" x14ac:dyDescent="0.25">
      <c r="A145" s="175">
        <v>20</v>
      </c>
      <c r="B145" s="175" t="s">
        <v>275</v>
      </c>
      <c r="C145" s="176">
        <v>0</v>
      </c>
      <c r="D145" s="176">
        <v>0</v>
      </c>
      <c r="E145" s="177">
        <f t="shared" si="98"/>
        <v>0</v>
      </c>
      <c r="F145" s="176">
        <v>1</v>
      </c>
      <c r="G145" s="176">
        <v>4</v>
      </c>
      <c r="H145" s="177">
        <f t="shared" si="99"/>
        <v>4</v>
      </c>
      <c r="I145" s="176">
        <v>2</v>
      </c>
      <c r="J145" s="176">
        <v>5</v>
      </c>
      <c r="K145" s="177">
        <f t="shared" si="100"/>
        <v>10</v>
      </c>
      <c r="L145" s="176">
        <v>1</v>
      </c>
      <c r="M145" s="176">
        <v>5</v>
      </c>
      <c r="N145" s="177">
        <f t="shared" si="101"/>
        <v>5</v>
      </c>
      <c r="O145" s="176">
        <v>1</v>
      </c>
      <c r="P145" s="176">
        <v>5</v>
      </c>
      <c r="Q145" s="177">
        <f t="shared" si="102"/>
        <v>5</v>
      </c>
      <c r="R145" s="176">
        <v>0</v>
      </c>
      <c r="S145" s="176">
        <v>0</v>
      </c>
      <c r="T145" s="178">
        <f t="shared" si="103"/>
        <v>0</v>
      </c>
      <c r="U145" s="179">
        <v>1</v>
      </c>
      <c r="V145" s="176">
        <v>5</v>
      </c>
      <c r="W145" s="176">
        <v>1</v>
      </c>
      <c r="X145" s="176">
        <v>4</v>
      </c>
      <c r="Y145" s="176">
        <v>5</v>
      </c>
      <c r="Z145" s="176">
        <v>1</v>
      </c>
      <c r="AA145" s="176">
        <v>3</v>
      </c>
      <c r="AB145" s="176">
        <v>3</v>
      </c>
      <c r="AC145" s="176">
        <v>1</v>
      </c>
      <c r="AD145" s="179">
        <v>19</v>
      </c>
      <c r="AE145" s="180" t="str">
        <f t="shared" si="104"/>
        <v>unter 20</v>
      </c>
      <c r="AF145" s="181">
        <f t="shared" si="105"/>
        <v>1</v>
      </c>
      <c r="AG145" s="181">
        <f t="shared" si="106"/>
        <v>0</v>
      </c>
      <c r="AH145" s="181">
        <f t="shared" si="107"/>
        <v>0</v>
      </c>
      <c r="AI145" s="176">
        <v>1</v>
      </c>
      <c r="AJ145" s="182" t="str">
        <f t="shared" si="108"/>
        <v>weiblich</v>
      </c>
      <c r="AK145" s="176">
        <v>1</v>
      </c>
      <c r="AL145" s="176"/>
      <c r="AM145" s="176">
        <v>162</v>
      </c>
      <c r="AN145" s="176">
        <v>2</v>
      </c>
      <c r="AO145" s="180" t="str">
        <f t="shared" si="109"/>
        <v>Fachabi</v>
      </c>
      <c r="AP145" s="181">
        <f t="shared" si="110"/>
        <v>0</v>
      </c>
      <c r="AQ145" s="181">
        <f t="shared" si="111"/>
        <v>1</v>
      </c>
      <c r="AR145" s="181">
        <f t="shared" si="112"/>
        <v>0</v>
      </c>
      <c r="AS145" s="176">
        <v>0</v>
      </c>
      <c r="AT145" s="183" t="str">
        <f t="shared" si="113"/>
        <v>keine</v>
      </c>
      <c r="AU145" s="176">
        <v>1</v>
      </c>
      <c r="AV145" s="180" t="str">
        <f t="shared" si="114"/>
        <v>Bremen</v>
      </c>
      <c r="AW145" s="181">
        <f t="shared" si="115"/>
        <v>1</v>
      </c>
      <c r="AX145" s="181">
        <f t="shared" si="116"/>
        <v>0</v>
      </c>
      <c r="AY145" s="181">
        <f t="shared" si="117"/>
        <v>0</v>
      </c>
      <c r="AZ145" s="181">
        <f t="shared" si="118"/>
        <v>0</v>
      </c>
      <c r="BA145" s="176"/>
      <c r="BB145" s="180" t="str">
        <f t="shared" si="97"/>
        <v>-</v>
      </c>
      <c r="BC145" s="176">
        <v>15</v>
      </c>
      <c r="BD145" s="176">
        <v>0</v>
      </c>
      <c r="BE145" s="184"/>
      <c r="BF145" s="176">
        <v>0</v>
      </c>
    </row>
    <row r="146" spans="1:58" s="185" customFormat="1" ht="15.75" x14ac:dyDescent="0.25">
      <c r="A146" s="175">
        <v>21</v>
      </c>
      <c r="B146" s="175" t="s">
        <v>275</v>
      </c>
      <c r="C146" s="176">
        <v>1</v>
      </c>
      <c r="D146" s="176">
        <v>3</v>
      </c>
      <c r="E146" s="177">
        <f t="shared" si="98"/>
        <v>3</v>
      </c>
      <c r="F146" s="176">
        <v>1</v>
      </c>
      <c r="G146" s="176">
        <v>5</v>
      </c>
      <c r="H146" s="177">
        <f t="shared" si="99"/>
        <v>5</v>
      </c>
      <c r="I146" s="176">
        <v>2</v>
      </c>
      <c r="J146" s="176">
        <v>5</v>
      </c>
      <c r="K146" s="177">
        <f t="shared" si="100"/>
        <v>10</v>
      </c>
      <c r="L146" s="176">
        <v>2</v>
      </c>
      <c r="M146" s="176">
        <v>2</v>
      </c>
      <c r="N146" s="177">
        <f t="shared" si="101"/>
        <v>4</v>
      </c>
      <c r="O146" s="176">
        <v>1</v>
      </c>
      <c r="P146" s="176">
        <v>5</v>
      </c>
      <c r="Q146" s="177">
        <f t="shared" si="102"/>
        <v>5</v>
      </c>
      <c r="R146" s="176">
        <v>0</v>
      </c>
      <c r="S146" s="176">
        <v>0</v>
      </c>
      <c r="T146" s="178">
        <f t="shared" si="103"/>
        <v>0</v>
      </c>
      <c r="U146" s="179">
        <v>3</v>
      </c>
      <c r="V146" s="176">
        <v>4</v>
      </c>
      <c r="W146" s="176">
        <v>5</v>
      </c>
      <c r="X146" s="176">
        <v>2</v>
      </c>
      <c r="Y146" s="176">
        <v>2</v>
      </c>
      <c r="Z146" s="176">
        <v>3</v>
      </c>
      <c r="AA146" s="176">
        <v>1</v>
      </c>
      <c r="AB146" s="176">
        <v>2</v>
      </c>
      <c r="AC146" s="176">
        <v>5</v>
      </c>
      <c r="AD146" s="179">
        <v>24</v>
      </c>
      <c r="AE146" s="180" t="str">
        <f t="shared" si="104"/>
        <v>22++</v>
      </c>
      <c r="AF146" s="181">
        <f t="shared" si="105"/>
        <v>0</v>
      </c>
      <c r="AG146" s="181">
        <f t="shared" si="106"/>
        <v>0</v>
      </c>
      <c r="AH146" s="181">
        <f t="shared" si="107"/>
        <v>1</v>
      </c>
      <c r="AI146" s="176">
        <v>0</v>
      </c>
      <c r="AJ146" s="182" t="str">
        <f t="shared" si="108"/>
        <v>männlich</v>
      </c>
      <c r="AK146" s="176">
        <v>1</v>
      </c>
      <c r="AL146" s="176">
        <v>90</v>
      </c>
      <c r="AM146" s="176">
        <v>176</v>
      </c>
      <c r="AN146" s="176">
        <v>1</v>
      </c>
      <c r="AO146" s="180" t="str">
        <f t="shared" si="109"/>
        <v>Abitur</v>
      </c>
      <c r="AP146" s="181">
        <f t="shared" si="110"/>
        <v>1</v>
      </c>
      <c r="AQ146" s="181">
        <f t="shared" si="111"/>
        <v>0</v>
      </c>
      <c r="AR146" s="181">
        <f t="shared" si="112"/>
        <v>0</v>
      </c>
      <c r="AS146" s="176">
        <v>0</v>
      </c>
      <c r="AT146" s="183" t="str">
        <f t="shared" si="113"/>
        <v>keine</v>
      </c>
      <c r="AU146" s="176">
        <v>1</v>
      </c>
      <c r="AV146" s="180" t="str">
        <f t="shared" si="114"/>
        <v>Bremen</v>
      </c>
      <c r="AW146" s="181">
        <f t="shared" si="115"/>
        <v>1</v>
      </c>
      <c r="AX146" s="181">
        <f t="shared" si="116"/>
        <v>0</v>
      </c>
      <c r="AY146" s="181">
        <f t="shared" si="117"/>
        <v>0</v>
      </c>
      <c r="AZ146" s="181">
        <f t="shared" si="118"/>
        <v>0</v>
      </c>
      <c r="BA146" s="176">
        <v>5</v>
      </c>
      <c r="BB146" s="180" t="str">
        <f t="shared" si="97"/>
        <v>bis 10 km</v>
      </c>
      <c r="BC146" s="176">
        <v>15</v>
      </c>
      <c r="BD146" s="176"/>
      <c r="BE146" s="184"/>
      <c r="BF146" s="176">
        <v>0</v>
      </c>
    </row>
    <row r="147" spans="1:58" s="185" customFormat="1" ht="15.75" x14ac:dyDescent="0.25">
      <c r="A147" s="175">
        <v>22</v>
      </c>
      <c r="B147" s="175" t="s">
        <v>275</v>
      </c>
      <c r="C147" s="176">
        <v>0</v>
      </c>
      <c r="D147" s="176">
        <v>0</v>
      </c>
      <c r="E147" s="177">
        <f t="shared" si="98"/>
        <v>0</v>
      </c>
      <c r="F147" s="176">
        <v>1</v>
      </c>
      <c r="G147" s="176">
        <v>3.5</v>
      </c>
      <c r="H147" s="177">
        <f t="shared" si="99"/>
        <v>3.5</v>
      </c>
      <c r="I147" s="176">
        <v>2</v>
      </c>
      <c r="J147" s="176">
        <v>5</v>
      </c>
      <c r="K147" s="177">
        <f t="shared" si="100"/>
        <v>10</v>
      </c>
      <c r="L147" s="176">
        <v>0</v>
      </c>
      <c r="M147" s="176">
        <v>0</v>
      </c>
      <c r="N147" s="177">
        <f t="shared" si="101"/>
        <v>0</v>
      </c>
      <c r="O147" s="176">
        <v>1</v>
      </c>
      <c r="P147" s="176">
        <v>3</v>
      </c>
      <c r="Q147" s="177">
        <f t="shared" si="102"/>
        <v>3</v>
      </c>
      <c r="R147" s="176">
        <v>0</v>
      </c>
      <c r="S147" s="176">
        <v>0</v>
      </c>
      <c r="T147" s="178">
        <f t="shared" si="103"/>
        <v>0</v>
      </c>
      <c r="U147" s="179">
        <v>2</v>
      </c>
      <c r="V147" s="176">
        <v>1</v>
      </c>
      <c r="W147" s="176">
        <v>1</v>
      </c>
      <c r="X147" s="176">
        <v>1</v>
      </c>
      <c r="Y147" s="176">
        <v>5</v>
      </c>
      <c r="Z147" s="176">
        <v>3</v>
      </c>
      <c r="AA147" s="176">
        <v>3</v>
      </c>
      <c r="AB147" s="176">
        <v>1</v>
      </c>
      <c r="AC147" s="176">
        <v>4</v>
      </c>
      <c r="AD147" s="179">
        <v>20</v>
      </c>
      <c r="AE147" s="180" t="str">
        <f t="shared" si="104"/>
        <v>20-21</v>
      </c>
      <c r="AF147" s="181">
        <f t="shared" si="105"/>
        <v>0</v>
      </c>
      <c r="AG147" s="181">
        <f t="shared" si="106"/>
        <v>1</v>
      </c>
      <c r="AH147" s="181">
        <f t="shared" si="107"/>
        <v>0</v>
      </c>
      <c r="AI147" s="176">
        <v>0</v>
      </c>
      <c r="AJ147" s="182" t="str">
        <f t="shared" si="108"/>
        <v>männlich</v>
      </c>
      <c r="AK147" s="176">
        <v>0</v>
      </c>
      <c r="AL147" s="176">
        <v>80</v>
      </c>
      <c r="AM147" s="176">
        <v>179</v>
      </c>
      <c r="AN147" s="176">
        <v>1</v>
      </c>
      <c r="AO147" s="180" t="str">
        <f t="shared" si="109"/>
        <v>Abitur</v>
      </c>
      <c r="AP147" s="181">
        <f t="shared" si="110"/>
        <v>1</v>
      </c>
      <c r="AQ147" s="181">
        <f t="shared" si="111"/>
        <v>0</v>
      </c>
      <c r="AR147" s="181">
        <f t="shared" si="112"/>
        <v>0</v>
      </c>
      <c r="AS147" s="176">
        <v>0</v>
      </c>
      <c r="AT147" s="183" t="str">
        <f t="shared" si="113"/>
        <v>keine</v>
      </c>
      <c r="AU147" s="176">
        <v>20</v>
      </c>
      <c r="AV147" s="180" t="str">
        <f t="shared" si="114"/>
        <v>Ausland</v>
      </c>
      <c r="AW147" s="181">
        <f t="shared" si="115"/>
        <v>0</v>
      </c>
      <c r="AX147" s="181">
        <f t="shared" si="116"/>
        <v>0</v>
      </c>
      <c r="AY147" s="181">
        <f t="shared" si="117"/>
        <v>0</v>
      </c>
      <c r="AZ147" s="181">
        <f t="shared" si="118"/>
        <v>1</v>
      </c>
      <c r="BA147" s="176">
        <v>10</v>
      </c>
      <c r="BB147" s="180" t="str">
        <f t="shared" si="97"/>
        <v>bis 10 km</v>
      </c>
      <c r="BC147" s="176">
        <v>35</v>
      </c>
      <c r="BD147" s="176">
        <v>0</v>
      </c>
      <c r="BE147" s="184"/>
      <c r="BF147" s="176">
        <v>0</v>
      </c>
    </row>
    <row r="148" spans="1:58" s="185" customFormat="1" ht="15.75" x14ac:dyDescent="0.25">
      <c r="A148" s="175">
        <v>23</v>
      </c>
      <c r="B148" s="175" t="s">
        <v>275</v>
      </c>
      <c r="C148" s="176">
        <v>1</v>
      </c>
      <c r="D148" s="176">
        <v>3</v>
      </c>
      <c r="E148" s="177">
        <f t="shared" si="98"/>
        <v>3</v>
      </c>
      <c r="F148" s="176">
        <v>0</v>
      </c>
      <c r="G148" s="176">
        <v>0</v>
      </c>
      <c r="H148" s="177">
        <f t="shared" si="99"/>
        <v>0</v>
      </c>
      <c r="I148" s="176">
        <v>0</v>
      </c>
      <c r="J148" s="176">
        <v>0</v>
      </c>
      <c r="K148" s="177">
        <f t="shared" si="100"/>
        <v>0</v>
      </c>
      <c r="L148" s="176">
        <v>0</v>
      </c>
      <c r="M148" s="176">
        <v>0</v>
      </c>
      <c r="N148" s="177">
        <f t="shared" si="101"/>
        <v>0</v>
      </c>
      <c r="O148" s="176">
        <v>0</v>
      </c>
      <c r="P148" s="176">
        <v>0</v>
      </c>
      <c r="Q148" s="177">
        <f t="shared" si="102"/>
        <v>0</v>
      </c>
      <c r="R148" s="176">
        <v>0</v>
      </c>
      <c r="S148" s="176">
        <v>0</v>
      </c>
      <c r="T148" s="178">
        <f t="shared" si="103"/>
        <v>0</v>
      </c>
      <c r="U148" s="179">
        <v>3</v>
      </c>
      <c r="V148" s="176">
        <v>5</v>
      </c>
      <c r="W148" s="176">
        <v>1</v>
      </c>
      <c r="X148" s="176">
        <v>5</v>
      </c>
      <c r="Y148" s="176">
        <v>2</v>
      </c>
      <c r="Z148" s="176">
        <v>1</v>
      </c>
      <c r="AA148" s="176">
        <v>1</v>
      </c>
      <c r="AB148" s="176">
        <v>3</v>
      </c>
      <c r="AC148" s="176">
        <v>2</v>
      </c>
      <c r="AD148" s="179">
        <v>19</v>
      </c>
      <c r="AE148" s="180" t="str">
        <f t="shared" si="104"/>
        <v>unter 20</v>
      </c>
      <c r="AF148" s="181">
        <f t="shared" si="105"/>
        <v>1</v>
      </c>
      <c r="AG148" s="181">
        <f t="shared" si="106"/>
        <v>0</v>
      </c>
      <c r="AH148" s="181">
        <f t="shared" si="107"/>
        <v>0</v>
      </c>
      <c r="AI148" s="176">
        <v>1</v>
      </c>
      <c r="AJ148" s="182" t="str">
        <f t="shared" si="108"/>
        <v>weiblich</v>
      </c>
      <c r="AK148" s="176">
        <v>0</v>
      </c>
      <c r="AL148" s="176">
        <v>70</v>
      </c>
      <c r="AM148" s="176">
        <v>170</v>
      </c>
      <c r="AN148" s="176">
        <v>2</v>
      </c>
      <c r="AO148" s="180" t="str">
        <f t="shared" si="109"/>
        <v>Fachabi</v>
      </c>
      <c r="AP148" s="181">
        <f t="shared" si="110"/>
        <v>0</v>
      </c>
      <c r="AQ148" s="181">
        <f t="shared" si="111"/>
        <v>1</v>
      </c>
      <c r="AR148" s="181">
        <f t="shared" si="112"/>
        <v>0</v>
      </c>
      <c r="AS148" s="176">
        <v>0</v>
      </c>
      <c r="AT148" s="183" t="str">
        <f t="shared" si="113"/>
        <v>keine</v>
      </c>
      <c r="AU148" s="176">
        <v>1</v>
      </c>
      <c r="AV148" s="180" t="str">
        <f t="shared" si="114"/>
        <v>Bremen</v>
      </c>
      <c r="AW148" s="181">
        <f t="shared" si="115"/>
        <v>1</v>
      </c>
      <c r="AX148" s="181">
        <f t="shared" si="116"/>
        <v>0</v>
      </c>
      <c r="AY148" s="181">
        <f t="shared" si="117"/>
        <v>0</v>
      </c>
      <c r="AZ148" s="181">
        <f t="shared" si="118"/>
        <v>0</v>
      </c>
      <c r="BA148" s="176">
        <v>2</v>
      </c>
      <c r="BB148" s="180" t="str">
        <f t="shared" si="97"/>
        <v>bis 10 km</v>
      </c>
      <c r="BC148" s="176">
        <v>15</v>
      </c>
      <c r="BD148" s="176">
        <v>0</v>
      </c>
      <c r="BE148" s="184"/>
      <c r="BF148" s="176">
        <v>0</v>
      </c>
    </row>
    <row r="149" spans="1:58" s="185" customFormat="1" ht="15.75" x14ac:dyDescent="0.25">
      <c r="A149" s="175">
        <v>24</v>
      </c>
      <c r="B149" s="175" t="s">
        <v>275</v>
      </c>
      <c r="C149" s="176">
        <v>0</v>
      </c>
      <c r="D149" s="176">
        <v>0</v>
      </c>
      <c r="E149" s="177">
        <f t="shared" si="98"/>
        <v>0</v>
      </c>
      <c r="F149" s="176">
        <v>1</v>
      </c>
      <c r="G149" s="110">
        <v>5</v>
      </c>
      <c r="H149" s="177">
        <f t="shared" si="99"/>
        <v>5</v>
      </c>
      <c r="I149" s="176">
        <v>2</v>
      </c>
      <c r="J149" s="176">
        <v>5</v>
      </c>
      <c r="K149" s="177">
        <f t="shared" si="100"/>
        <v>10</v>
      </c>
      <c r="L149" s="176">
        <v>1</v>
      </c>
      <c r="M149" s="176">
        <v>1</v>
      </c>
      <c r="N149" s="177">
        <f t="shared" si="101"/>
        <v>1</v>
      </c>
      <c r="O149" s="176">
        <v>2</v>
      </c>
      <c r="P149" s="176">
        <v>2.5</v>
      </c>
      <c r="Q149" s="177">
        <f t="shared" si="102"/>
        <v>5</v>
      </c>
      <c r="R149" s="176">
        <v>0</v>
      </c>
      <c r="S149" s="176">
        <v>0</v>
      </c>
      <c r="T149" s="178">
        <f t="shared" si="103"/>
        <v>0</v>
      </c>
      <c r="U149" s="179">
        <v>4</v>
      </c>
      <c r="V149" s="176">
        <v>5</v>
      </c>
      <c r="W149" s="176">
        <v>1</v>
      </c>
      <c r="X149" s="176">
        <v>3</v>
      </c>
      <c r="Y149" s="176">
        <v>3</v>
      </c>
      <c r="Z149" s="176">
        <v>2</v>
      </c>
      <c r="AA149" s="176">
        <v>3</v>
      </c>
      <c r="AB149" s="176">
        <v>2</v>
      </c>
      <c r="AC149" s="176">
        <v>2</v>
      </c>
      <c r="AD149" s="179">
        <v>21</v>
      </c>
      <c r="AE149" s="180" t="str">
        <f t="shared" si="104"/>
        <v>20-21</v>
      </c>
      <c r="AF149" s="181">
        <f t="shared" si="105"/>
        <v>0</v>
      </c>
      <c r="AG149" s="181">
        <f t="shared" si="106"/>
        <v>1</v>
      </c>
      <c r="AH149" s="181">
        <f t="shared" si="107"/>
        <v>0</v>
      </c>
      <c r="AI149" s="176">
        <v>1</v>
      </c>
      <c r="AJ149" s="182" t="str">
        <f t="shared" si="108"/>
        <v>weiblich</v>
      </c>
      <c r="AK149" s="176">
        <v>0</v>
      </c>
      <c r="AL149" s="176">
        <v>62</v>
      </c>
      <c r="AM149" s="176">
        <v>164</v>
      </c>
      <c r="AN149" s="176">
        <v>2</v>
      </c>
      <c r="AO149" s="180" t="str">
        <f t="shared" si="109"/>
        <v>Fachabi</v>
      </c>
      <c r="AP149" s="181">
        <f t="shared" si="110"/>
        <v>0</v>
      </c>
      <c r="AQ149" s="181">
        <f t="shared" si="111"/>
        <v>1</v>
      </c>
      <c r="AR149" s="181">
        <f t="shared" si="112"/>
        <v>0</v>
      </c>
      <c r="AS149" s="176">
        <v>0</v>
      </c>
      <c r="AT149" s="183" t="str">
        <f t="shared" si="113"/>
        <v>keine</v>
      </c>
      <c r="AU149" s="176">
        <v>15</v>
      </c>
      <c r="AV149" s="180" t="str">
        <f t="shared" si="114"/>
        <v>sonst.</v>
      </c>
      <c r="AW149" s="181">
        <f t="shared" si="115"/>
        <v>0</v>
      </c>
      <c r="AX149" s="181">
        <f t="shared" si="116"/>
        <v>0</v>
      </c>
      <c r="AY149" s="181">
        <f t="shared" si="117"/>
        <v>1</v>
      </c>
      <c r="AZ149" s="181">
        <f t="shared" si="118"/>
        <v>0</v>
      </c>
      <c r="BA149" s="176">
        <v>6.8</v>
      </c>
      <c r="BB149" s="180" t="str">
        <f t="shared" si="97"/>
        <v>bis 10 km</v>
      </c>
      <c r="BC149" s="176">
        <v>15</v>
      </c>
      <c r="BD149" s="176">
        <v>0</v>
      </c>
      <c r="BE149" s="184"/>
      <c r="BF149" s="176">
        <v>1</v>
      </c>
    </row>
    <row r="150" spans="1:58" s="185" customFormat="1" ht="15.75" x14ac:dyDescent="0.25">
      <c r="A150" s="175">
        <v>25</v>
      </c>
      <c r="B150" s="175" t="s">
        <v>275</v>
      </c>
      <c r="C150" s="176">
        <v>0</v>
      </c>
      <c r="D150" s="176">
        <v>0</v>
      </c>
      <c r="E150" s="177">
        <f t="shared" si="98"/>
        <v>0</v>
      </c>
      <c r="F150" s="176">
        <v>0</v>
      </c>
      <c r="G150" s="176">
        <v>0</v>
      </c>
      <c r="H150" s="177">
        <f t="shared" si="99"/>
        <v>0</v>
      </c>
      <c r="I150" s="176">
        <v>0</v>
      </c>
      <c r="J150" s="176">
        <v>0</v>
      </c>
      <c r="K150" s="177">
        <f t="shared" si="100"/>
        <v>0</v>
      </c>
      <c r="L150" s="176">
        <v>0</v>
      </c>
      <c r="M150" s="176">
        <v>0</v>
      </c>
      <c r="N150" s="177">
        <f t="shared" si="101"/>
        <v>0</v>
      </c>
      <c r="O150" s="176">
        <v>0</v>
      </c>
      <c r="P150" s="176">
        <v>0</v>
      </c>
      <c r="Q150" s="177">
        <f t="shared" si="102"/>
        <v>0</v>
      </c>
      <c r="R150" s="176">
        <v>0</v>
      </c>
      <c r="S150" s="176">
        <v>0</v>
      </c>
      <c r="T150" s="178">
        <f t="shared" si="103"/>
        <v>0</v>
      </c>
      <c r="U150" s="179">
        <v>4</v>
      </c>
      <c r="V150" s="176">
        <v>4</v>
      </c>
      <c r="W150" s="176">
        <v>2</v>
      </c>
      <c r="X150" s="176">
        <v>4</v>
      </c>
      <c r="Y150" s="176">
        <v>5</v>
      </c>
      <c r="Z150" s="176">
        <v>3</v>
      </c>
      <c r="AA150" s="176">
        <v>3</v>
      </c>
      <c r="AB150" s="176">
        <v>3</v>
      </c>
      <c r="AC150" s="176">
        <v>4</v>
      </c>
      <c r="AD150" s="179">
        <v>20</v>
      </c>
      <c r="AE150" s="180" t="str">
        <f t="shared" si="104"/>
        <v>20-21</v>
      </c>
      <c r="AF150" s="181">
        <f t="shared" si="105"/>
        <v>0</v>
      </c>
      <c r="AG150" s="181">
        <f t="shared" si="106"/>
        <v>1</v>
      </c>
      <c r="AH150" s="181">
        <f t="shared" si="107"/>
        <v>0</v>
      </c>
      <c r="AI150" s="176">
        <v>0</v>
      </c>
      <c r="AJ150" s="182" t="str">
        <f t="shared" si="108"/>
        <v>männlich</v>
      </c>
      <c r="AK150" s="176">
        <v>0</v>
      </c>
      <c r="AL150" s="176">
        <v>64</v>
      </c>
      <c r="AM150" s="176">
        <v>169</v>
      </c>
      <c r="AN150" s="176">
        <v>2</v>
      </c>
      <c r="AO150" s="180" t="str">
        <f t="shared" si="109"/>
        <v>Fachabi</v>
      </c>
      <c r="AP150" s="181">
        <f t="shared" si="110"/>
        <v>0</v>
      </c>
      <c r="AQ150" s="181">
        <f t="shared" si="111"/>
        <v>1</v>
      </c>
      <c r="AR150" s="181">
        <f t="shared" si="112"/>
        <v>0</v>
      </c>
      <c r="AS150" s="176">
        <v>0</v>
      </c>
      <c r="AT150" s="183" t="str">
        <f t="shared" si="113"/>
        <v>keine</v>
      </c>
      <c r="AU150" s="176">
        <v>9</v>
      </c>
      <c r="AV150" s="180" t="str">
        <f t="shared" si="114"/>
        <v>NdSachs.</v>
      </c>
      <c r="AW150" s="181">
        <f t="shared" si="115"/>
        <v>0</v>
      </c>
      <c r="AX150" s="181">
        <f t="shared" si="116"/>
        <v>1</v>
      </c>
      <c r="AY150" s="181">
        <f t="shared" si="117"/>
        <v>0</v>
      </c>
      <c r="AZ150" s="181">
        <f t="shared" si="118"/>
        <v>0</v>
      </c>
      <c r="BA150" s="176">
        <v>1.5</v>
      </c>
      <c r="BB150" s="180" t="str">
        <f t="shared" si="97"/>
        <v>bis 10 km</v>
      </c>
      <c r="BC150" s="176">
        <v>10</v>
      </c>
      <c r="BD150" s="176">
        <v>0</v>
      </c>
      <c r="BE150" s="184"/>
      <c r="BF150" s="176">
        <v>1</v>
      </c>
    </row>
    <row r="151" spans="1:58" s="185" customFormat="1" ht="15.75" x14ac:dyDescent="0.25">
      <c r="A151" s="175">
        <v>26</v>
      </c>
      <c r="B151" s="175" t="s">
        <v>275</v>
      </c>
      <c r="C151" s="176">
        <v>0</v>
      </c>
      <c r="D151" s="176">
        <v>0</v>
      </c>
      <c r="E151" s="177">
        <f t="shared" si="98"/>
        <v>0</v>
      </c>
      <c r="F151" s="176">
        <v>0</v>
      </c>
      <c r="G151" s="176">
        <v>0</v>
      </c>
      <c r="H151" s="177">
        <f t="shared" si="99"/>
        <v>0</v>
      </c>
      <c r="I151" s="176">
        <v>1</v>
      </c>
      <c r="J151" s="176">
        <v>3</v>
      </c>
      <c r="K151" s="177">
        <f t="shared" si="100"/>
        <v>3</v>
      </c>
      <c r="L151" s="176">
        <v>0</v>
      </c>
      <c r="M151" s="176">
        <v>0</v>
      </c>
      <c r="N151" s="177">
        <f t="shared" si="101"/>
        <v>0</v>
      </c>
      <c r="O151" s="176">
        <v>1</v>
      </c>
      <c r="P151" s="176">
        <v>2</v>
      </c>
      <c r="Q151" s="177">
        <f t="shared" si="102"/>
        <v>2</v>
      </c>
      <c r="R151" s="176">
        <v>0</v>
      </c>
      <c r="S151" s="176">
        <v>0</v>
      </c>
      <c r="T151" s="178">
        <f t="shared" si="103"/>
        <v>0</v>
      </c>
      <c r="U151" s="179">
        <v>2</v>
      </c>
      <c r="V151" s="176">
        <v>4</v>
      </c>
      <c r="W151" s="176">
        <v>1</v>
      </c>
      <c r="X151" s="176">
        <v>4</v>
      </c>
      <c r="Y151" s="176">
        <v>4</v>
      </c>
      <c r="Z151" s="176">
        <v>3</v>
      </c>
      <c r="AA151" s="176">
        <v>2</v>
      </c>
      <c r="AB151" s="176">
        <v>3</v>
      </c>
      <c r="AC151" s="176">
        <v>2</v>
      </c>
      <c r="AD151" s="179">
        <v>18</v>
      </c>
      <c r="AE151" s="180" t="str">
        <f t="shared" si="104"/>
        <v>unter 20</v>
      </c>
      <c r="AF151" s="181">
        <f t="shared" si="105"/>
        <v>1</v>
      </c>
      <c r="AG151" s="181">
        <f t="shared" si="106"/>
        <v>0</v>
      </c>
      <c r="AH151" s="181">
        <f t="shared" si="107"/>
        <v>0</v>
      </c>
      <c r="AI151" s="176">
        <v>1</v>
      </c>
      <c r="AJ151" s="182" t="str">
        <f t="shared" si="108"/>
        <v>weiblich</v>
      </c>
      <c r="AK151" s="176">
        <v>0</v>
      </c>
      <c r="AL151" s="176">
        <v>61</v>
      </c>
      <c r="AM151" s="176">
        <v>159</v>
      </c>
      <c r="AN151" s="176">
        <v>1</v>
      </c>
      <c r="AO151" s="180" t="str">
        <f t="shared" si="109"/>
        <v>Abitur</v>
      </c>
      <c r="AP151" s="181">
        <f t="shared" si="110"/>
        <v>1</v>
      </c>
      <c r="AQ151" s="181">
        <f t="shared" si="111"/>
        <v>0</v>
      </c>
      <c r="AR151" s="181">
        <f t="shared" si="112"/>
        <v>0</v>
      </c>
      <c r="AS151" s="176">
        <v>0</v>
      </c>
      <c r="AT151" s="183" t="str">
        <f t="shared" si="113"/>
        <v>keine</v>
      </c>
      <c r="AU151" s="176">
        <v>1</v>
      </c>
      <c r="AV151" s="180" t="str">
        <f t="shared" si="114"/>
        <v>Bremen</v>
      </c>
      <c r="AW151" s="181">
        <f t="shared" si="115"/>
        <v>1</v>
      </c>
      <c r="AX151" s="181">
        <f t="shared" si="116"/>
        <v>0</v>
      </c>
      <c r="AY151" s="181">
        <f t="shared" si="117"/>
        <v>0</v>
      </c>
      <c r="AZ151" s="181">
        <f t="shared" si="118"/>
        <v>0</v>
      </c>
      <c r="BA151" s="176">
        <v>7</v>
      </c>
      <c r="BB151" s="180" t="str">
        <f t="shared" si="97"/>
        <v>bis 10 km</v>
      </c>
      <c r="BC151" s="176">
        <v>20</v>
      </c>
      <c r="BD151" s="176">
        <v>1</v>
      </c>
      <c r="BE151" s="184"/>
      <c r="BF151" s="176">
        <v>0</v>
      </c>
    </row>
    <row r="152" spans="1:58" s="185" customFormat="1" ht="15.75" x14ac:dyDescent="0.25">
      <c r="A152" s="175">
        <v>27</v>
      </c>
      <c r="B152" s="175" t="s">
        <v>275</v>
      </c>
      <c r="C152" s="176">
        <v>1</v>
      </c>
      <c r="D152" s="176">
        <v>2</v>
      </c>
      <c r="E152" s="177">
        <f t="shared" si="98"/>
        <v>2</v>
      </c>
      <c r="F152" s="176">
        <v>0</v>
      </c>
      <c r="G152" s="176">
        <v>0</v>
      </c>
      <c r="H152" s="177">
        <f t="shared" si="99"/>
        <v>0</v>
      </c>
      <c r="I152" s="176">
        <v>0</v>
      </c>
      <c r="J152" s="176">
        <v>0</v>
      </c>
      <c r="K152" s="177">
        <f t="shared" si="100"/>
        <v>0</v>
      </c>
      <c r="L152" s="176">
        <v>0</v>
      </c>
      <c r="M152" s="176">
        <v>0</v>
      </c>
      <c r="N152" s="177">
        <f t="shared" si="101"/>
        <v>0</v>
      </c>
      <c r="O152" s="176">
        <v>1</v>
      </c>
      <c r="P152" s="176">
        <v>1</v>
      </c>
      <c r="Q152" s="177">
        <f t="shared" si="102"/>
        <v>1</v>
      </c>
      <c r="R152" s="176">
        <v>0</v>
      </c>
      <c r="S152" s="176">
        <v>0</v>
      </c>
      <c r="T152" s="178">
        <f t="shared" si="103"/>
        <v>0</v>
      </c>
      <c r="U152" s="179">
        <v>3</v>
      </c>
      <c r="V152" s="176">
        <v>3</v>
      </c>
      <c r="W152" s="176">
        <v>2</v>
      </c>
      <c r="X152" s="176">
        <v>2</v>
      </c>
      <c r="Y152" s="176">
        <v>2</v>
      </c>
      <c r="Z152" s="176">
        <v>2</v>
      </c>
      <c r="AA152" s="176">
        <v>2</v>
      </c>
      <c r="AB152" s="176">
        <v>1</v>
      </c>
      <c r="AC152" s="176">
        <v>4</v>
      </c>
      <c r="AD152" s="179">
        <v>21</v>
      </c>
      <c r="AE152" s="180" t="str">
        <f t="shared" si="104"/>
        <v>20-21</v>
      </c>
      <c r="AF152" s="181">
        <f t="shared" si="105"/>
        <v>0</v>
      </c>
      <c r="AG152" s="181">
        <f t="shared" si="106"/>
        <v>1</v>
      </c>
      <c r="AH152" s="181">
        <f t="shared" si="107"/>
        <v>0</v>
      </c>
      <c r="AI152" s="176">
        <v>0</v>
      </c>
      <c r="AJ152" s="182" t="str">
        <f t="shared" si="108"/>
        <v>männlich</v>
      </c>
      <c r="AK152" s="176">
        <v>3</v>
      </c>
      <c r="AL152" s="176">
        <v>70</v>
      </c>
      <c r="AM152" s="176">
        <v>178</v>
      </c>
      <c r="AN152" s="176">
        <v>2</v>
      </c>
      <c r="AO152" s="180" t="str">
        <f t="shared" si="109"/>
        <v>Fachabi</v>
      </c>
      <c r="AP152" s="181">
        <f t="shared" si="110"/>
        <v>0</v>
      </c>
      <c r="AQ152" s="181">
        <f t="shared" si="111"/>
        <v>1</v>
      </c>
      <c r="AR152" s="181">
        <f t="shared" si="112"/>
        <v>0</v>
      </c>
      <c r="AS152" s="176">
        <v>1</v>
      </c>
      <c r="AT152" s="183" t="str">
        <f t="shared" si="113"/>
        <v>Ber.Ausb</v>
      </c>
      <c r="AU152" s="176">
        <v>1</v>
      </c>
      <c r="AV152" s="180" t="str">
        <f t="shared" si="114"/>
        <v>Bremen</v>
      </c>
      <c r="AW152" s="181">
        <f t="shared" si="115"/>
        <v>1</v>
      </c>
      <c r="AX152" s="181">
        <f t="shared" si="116"/>
        <v>0</v>
      </c>
      <c r="AY152" s="181">
        <f t="shared" si="117"/>
        <v>0</v>
      </c>
      <c r="AZ152" s="181">
        <f t="shared" si="118"/>
        <v>0</v>
      </c>
      <c r="BA152" s="176">
        <v>8</v>
      </c>
      <c r="BB152" s="180" t="str">
        <f t="shared" si="97"/>
        <v>bis 10 km</v>
      </c>
      <c r="BC152" s="176">
        <v>45</v>
      </c>
      <c r="BD152" s="176">
        <v>1</v>
      </c>
      <c r="BE152" s="184"/>
      <c r="BF152" s="176">
        <v>0</v>
      </c>
    </row>
    <row r="153" spans="1:58" s="185" customFormat="1" ht="15.75" x14ac:dyDescent="0.25">
      <c r="A153" s="175">
        <v>28</v>
      </c>
      <c r="B153" s="175" t="s">
        <v>275</v>
      </c>
      <c r="C153" s="176">
        <v>0</v>
      </c>
      <c r="D153" s="176">
        <v>0</v>
      </c>
      <c r="E153" s="177">
        <f t="shared" si="98"/>
        <v>0</v>
      </c>
      <c r="F153" s="176">
        <v>0</v>
      </c>
      <c r="G153" s="176">
        <v>0</v>
      </c>
      <c r="H153" s="177">
        <f t="shared" si="99"/>
        <v>0</v>
      </c>
      <c r="I153" s="176">
        <v>0</v>
      </c>
      <c r="J153" s="176">
        <v>0</v>
      </c>
      <c r="K153" s="177">
        <f t="shared" si="100"/>
        <v>0</v>
      </c>
      <c r="L153" s="176">
        <v>0</v>
      </c>
      <c r="M153" s="176">
        <v>0</v>
      </c>
      <c r="N153" s="177">
        <f t="shared" si="101"/>
        <v>0</v>
      </c>
      <c r="O153" s="176">
        <v>0</v>
      </c>
      <c r="P153" s="176">
        <v>0</v>
      </c>
      <c r="Q153" s="177">
        <f t="shared" si="102"/>
        <v>0</v>
      </c>
      <c r="R153" s="176">
        <v>0</v>
      </c>
      <c r="S153" s="176">
        <v>0</v>
      </c>
      <c r="T153" s="178">
        <f t="shared" si="103"/>
        <v>0</v>
      </c>
      <c r="U153" s="179">
        <v>2</v>
      </c>
      <c r="V153" s="176">
        <v>5</v>
      </c>
      <c r="W153" s="176">
        <v>5</v>
      </c>
      <c r="X153" s="176">
        <v>3</v>
      </c>
      <c r="Y153" s="176">
        <v>3</v>
      </c>
      <c r="Z153" s="176">
        <v>2</v>
      </c>
      <c r="AA153" s="176">
        <v>1</v>
      </c>
      <c r="AB153" s="176">
        <v>1</v>
      </c>
      <c r="AC153" s="176">
        <v>4</v>
      </c>
      <c r="AD153" s="179">
        <v>21</v>
      </c>
      <c r="AE153" s="180" t="str">
        <f t="shared" si="104"/>
        <v>20-21</v>
      </c>
      <c r="AF153" s="181">
        <f t="shared" si="105"/>
        <v>0</v>
      </c>
      <c r="AG153" s="181">
        <f t="shared" si="106"/>
        <v>1</v>
      </c>
      <c r="AH153" s="181">
        <f t="shared" si="107"/>
        <v>0</v>
      </c>
      <c r="AI153" s="176">
        <v>0</v>
      </c>
      <c r="AJ153" s="182" t="str">
        <f t="shared" si="108"/>
        <v>männlich</v>
      </c>
      <c r="AK153" s="176">
        <v>3</v>
      </c>
      <c r="AL153" s="176">
        <v>78</v>
      </c>
      <c r="AM153" s="176">
        <v>181</v>
      </c>
      <c r="AN153" s="176">
        <v>2</v>
      </c>
      <c r="AO153" s="180" t="str">
        <f t="shared" si="109"/>
        <v>Fachabi</v>
      </c>
      <c r="AP153" s="181">
        <f t="shared" si="110"/>
        <v>0</v>
      </c>
      <c r="AQ153" s="181">
        <f t="shared" si="111"/>
        <v>1</v>
      </c>
      <c r="AR153" s="181">
        <f t="shared" si="112"/>
        <v>0</v>
      </c>
      <c r="AS153" s="176">
        <v>1</v>
      </c>
      <c r="AT153" s="183" t="str">
        <f t="shared" si="113"/>
        <v>Ber.Ausb</v>
      </c>
      <c r="AU153" s="176">
        <v>1</v>
      </c>
      <c r="AV153" s="180" t="str">
        <f t="shared" si="114"/>
        <v>Bremen</v>
      </c>
      <c r="AW153" s="181">
        <f t="shared" si="115"/>
        <v>1</v>
      </c>
      <c r="AX153" s="181">
        <f t="shared" si="116"/>
        <v>0</v>
      </c>
      <c r="AY153" s="181">
        <f t="shared" si="117"/>
        <v>0</v>
      </c>
      <c r="AZ153" s="181">
        <f t="shared" si="118"/>
        <v>0</v>
      </c>
      <c r="BA153" s="176"/>
      <c r="BB153" s="180" t="str">
        <f t="shared" si="97"/>
        <v>-</v>
      </c>
      <c r="BC153" s="176">
        <v>45</v>
      </c>
      <c r="BD153" s="176">
        <v>1</v>
      </c>
      <c r="BE153" s="184"/>
      <c r="BF153" s="176">
        <v>0</v>
      </c>
    </row>
    <row r="154" spans="1:58" s="185" customFormat="1" ht="15.75" x14ac:dyDescent="0.25">
      <c r="A154" s="175">
        <v>29</v>
      </c>
      <c r="B154" s="175" t="s">
        <v>275</v>
      </c>
      <c r="C154" s="176">
        <v>2</v>
      </c>
      <c r="D154" s="176">
        <v>3</v>
      </c>
      <c r="E154" s="177">
        <f t="shared" si="98"/>
        <v>6</v>
      </c>
      <c r="F154" s="176">
        <v>0</v>
      </c>
      <c r="G154" s="176">
        <v>0</v>
      </c>
      <c r="H154" s="177">
        <f t="shared" si="99"/>
        <v>0</v>
      </c>
      <c r="I154" s="176">
        <v>1</v>
      </c>
      <c r="J154" s="176">
        <v>2</v>
      </c>
      <c r="K154" s="177">
        <f t="shared" si="100"/>
        <v>2</v>
      </c>
      <c r="L154" s="176">
        <v>0</v>
      </c>
      <c r="M154" s="176">
        <v>0</v>
      </c>
      <c r="N154" s="177">
        <f t="shared" si="101"/>
        <v>0</v>
      </c>
      <c r="O154" s="176">
        <v>1</v>
      </c>
      <c r="P154" s="176">
        <v>2</v>
      </c>
      <c r="Q154" s="177">
        <f t="shared" si="102"/>
        <v>2</v>
      </c>
      <c r="R154" s="176">
        <v>0</v>
      </c>
      <c r="S154" s="176">
        <v>0</v>
      </c>
      <c r="T154" s="178">
        <f t="shared" si="103"/>
        <v>0</v>
      </c>
      <c r="U154" s="179">
        <v>5</v>
      </c>
      <c r="V154" s="176">
        <v>5</v>
      </c>
      <c r="W154" s="176">
        <v>1</v>
      </c>
      <c r="X154" s="176">
        <v>5</v>
      </c>
      <c r="Y154" s="176">
        <v>4</v>
      </c>
      <c r="Z154" s="176">
        <v>3</v>
      </c>
      <c r="AA154" s="176">
        <v>4</v>
      </c>
      <c r="AB154" s="176">
        <v>3</v>
      </c>
      <c r="AC154" s="176">
        <v>1</v>
      </c>
      <c r="AD154" s="179">
        <v>20</v>
      </c>
      <c r="AE154" s="180" t="str">
        <f t="shared" si="104"/>
        <v>20-21</v>
      </c>
      <c r="AF154" s="181">
        <f t="shared" si="105"/>
        <v>0</v>
      </c>
      <c r="AG154" s="181">
        <f t="shared" si="106"/>
        <v>1</v>
      </c>
      <c r="AH154" s="181">
        <f t="shared" si="107"/>
        <v>0</v>
      </c>
      <c r="AI154" s="176">
        <v>1</v>
      </c>
      <c r="AJ154" s="182" t="str">
        <f t="shared" si="108"/>
        <v>weiblich</v>
      </c>
      <c r="AK154" s="176"/>
      <c r="AL154" s="176">
        <v>60</v>
      </c>
      <c r="AM154" s="176">
        <v>160</v>
      </c>
      <c r="AN154" s="176">
        <v>2</v>
      </c>
      <c r="AO154" s="180" t="str">
        <f t="shared" si="109"/>
        <v>Fachabi</v>
      </c>
      <c r="AP154" s="181">
        <f t="shared" si="110"/>
        <v>0</v>
      </c>
      <c r="AQ154" s="181">
        <f t="shared" si="111"/>
        <v>1</v>
      </c>
      <c r="AR154" s="181">
        <f t="shared" si="112"/>
        <v>0</v>
      </c>
      <c r="AS154" s="176">
        <v>0</v>
      </c>
      <c r="AT154" s="183" t="str">
        <f t="shared" si="113"/>
        <v>keine</v>
      </c>
      <c r="AU154" s="176">
        <v>1</v>
      </c>
      <c r="AV154" s="180" t="str">
        <f t="shared" si="114"/>
        <v>Bremen</v>
      </c>
      <c r="AW154" s="181">
        <f t="shared" si="115"/>
        <v>1</v>
      </c>
      <c r="AX154" s="181">
        <f t="shared" si="116"/>
        <v>0</v>
      </c>
      <c r="AY154" s="181">
        <f t="shared" si="117"/>
        <v>0</v>
      </c>
      <c r="AZ154" s="181">
        <f t="shared" si="118"/>
        <v>0</v>
      </c>
      <c r="BA154" s="176">
        <v>8</v>
      </c>
      <c r="BB154" s="180" t="str">
        <f t="shared" si="97"/>
        <v>bis 10 km</v>
      </c>
      <c r="BC154" s="176">
        <v>40</v>
      </c>
      <c r="BD154" s="176">
        <v>0</v>
      </c>
      <c r="BE154" s="184"/>
      <c r="BF154" s="176">
        <v>1</v>
      </c>
    </row>
    <row r="155" spans="1:58" s="185" customFormat="1" ht="15.75" x14ac:dyDescent="0.25">
      <c r="A155" s="175">
        <v>30</v>
      </c>
      <c r="B155" s="175" t="s">
        <v>275</v>
      </c>
      <c r="C155" s="176">
        <v>0</v>
      </c>
      <c r="D155" s="176">
        <v>0</v>
      </c>
      <c r="E155" s="177">
        <f t="shared" si="98"/>
        <v>0</v>
      </c>
      <c r="F155" s="176">
        <v>0</v>
      </c>
      <c r="G155" s="176">
        <v>0</v>
      </c>
      <c r="H155" s="177">
        <f t="shared" si="99"/>
        <v>0</v>
      </c>
      <c r="I155" s="176">
        <v>1</v>
      </c>
      <c r="J155" s="176">
        <v>5</v>
      </c>
      <c r="K155" s="177">
        <f t="shared" si="100"/>
        <v>5</v>
      </c>
      <c r="L155" s="176">
        <v>1</v>
      </c>
      <c r="M155" s="176">
        <v>5</v>
      </c>
      <c r="N155" s="177">
        <f t="shared" si="101"/>
        <v>5</v>
      </c>
      <c r="O155" s="176">
        <v>2</v>
      </c>
      <c r="P155" s="176">
        <v>5</v>
      </c>
      <c r="Q155" s="177">
        <f t="shared" si="102"/>
        <v>10</v>
      </c>
      <c r="R155" s="176">
        <v>0</v>
      </c>
      <c r="S155" s="176">
        <v>0</v>
      </c>
      <c r="T155" s="178">
        <f t="shared" si="103"/>
        <v>0</v>
      </c>
      <c r="U155" s="179">
        <v>1</v>
      </c>
      <c r="V155" s="176">
        <v>5</v>
      </c>
      <c r="W155" s="176">
        <v>1</v>
      </c>
      <c r="X155" s="176">
        <v>5</v>
      </c>
      <c r="Y155" s="176">
        <v>4</v>
      </c>
      <c r="Z155" s="176">
        <v>3</v>
      </c>
      <c r="AA155" s="176">
        <v>3</v>
      </c>
      <c r="AB155" s="176">
        <v>4</v>
      </c>
      <c r="AC155" s="176">
        <v>1</v>
      </c>
      <c r="AD155" s="179">
        <v>18</v>
      </c>
      <c r="AE155" s="180" t="str">
        <f t="shared" si="104"/>
        <v>unter 20</v>
      </c>
      <c r="AF155" s="181">
        <f t="shared" si="105"/>
        <v>1</v>
      </c>
      <c r="AG155" s="181">
        <f t="shared" si="106"/>
        <v>0</v>
      </c>
      <c r="AH155" s="181">
        <f t="shared" si="107"/>
        <v>0</v>
      </c>
      <c r="AI155" s="176">
        <v>1</v>
      </c>
      <c r="AJ155" s="182" t="str">
        <f t="shared" si="108"/>
        <v>weiblich</v>
      </c>
      <c r="AK155" s="176">
        <v>1</v>
      </c>
      <c r="AL155" s="176"/>
      <c r="AM155" s="176"/>
      <c r="AN155" s="176">
        <v>2</v>
      </c>
      <c r="AO155" s="180" t="str">
        <f t="shared" si="109"/>
        <v>Fachabi</v>
      </c>
      <c r="AP155" s="181">
        <f t="shared" si="110"/>
        <v>0</v>
      </c>
      <c r="AQ155" s="181">
        <f t="shared" si="111"/>
        <v>1</v>
      </c>
      <c r="AR155" s="181">
        <f t="shared" si="112"/>
        <v>0</v>
      </c>
      <c r="AS155" s="176">
        <v>0</v>
      </c>
      <c r="AT155" s="183" t="str">
        <f t="shared" si="113"/>
        <v>keine</v>
      </c>
      <c r="AU155" s="176">
        <v>1</v>
      </c>
      <c r="AV155" s="180" t="str">
        <f t="shared" si="114"/>
        <v>Bremen</v>
      </c>
      <c r="AW155" s="181">
        <f t="shared" si="115"/>
        <v>1</v>
      </c>
      <c r="AX155" s="181">
        <f t="shared" si="116"/>
        <v>0</v>
      </c>
      <c r="AY155" s="181">
        <f t="shared" si="117"/>
        <v>0</v>
      </c>
      <c r="AZ155" s="181">
        <f t="shared" si="118"/>
        <v>0</v>
      </c>
      <c r="BA155" s="176">
        <v>8</v>
      </c>
      <c r="BB155" s="180" t="str">
        <f t="shared" si="97"/>
        <v>bis 10 km</v>
      </c>
      <c r="BC155" s="176">
        <v>45</v>
      </c>
      <c r="BD155" s="176">
        <v>0</v>
      </c>
      <c r="BE155" s="184"/>
      <c r="BF155" s="176"/>
    </row>
    <row r="156" spans="1:58" s="185" customFormat="1" ht="15.75" x14ac:dyDescent="0.25">
      <c r="A156" s="175">
        <v>31</v>
      </c>
      <c r="B156" s="175" t="s">
        <v>275</v>
      </c>
      <c r="C156" s="176">
        <v>1</v>
      </c>
      <c r="D156" s="176">
        <v>4</v>
      </c>
      <c r="E156" s="177">
        <f t="shared" si="98"/>
        <v>4</v>
      </c>
      <c r="F156" s="176">
        <v>0</v>
      </c>
      <c r="G156" s="176">
        <v>0</v>
      </c>
      <c r="H156" s="177">
        <f t="shared" si="99"/>
        <v>0</v>
      </c>
      <c r="I156" s="176">
        <v>0</v>
      </c>
      <c r="J156" s="176">
        <v>0</v>
      </c>
      <c r="K156" s="177">
        <f t="shared" si="100"/>
        <v>0</v>
      </c>
      <c r="L156" s="176">
        <v>0</v>
      </c>
      <c r="M156" s="176">
        <v>0</v>
      </c>
      <c r="N156" s="177">
        <f t="shared" si="101"/>
        <v>0</v>
      </c>
      <c r="O156" s="176">
        <v>1</v>
      </c>
      <c r="P156" s="176">
        <v>2.5</v>
      </c>
      <c r="Q156" s="177">
        <f t="shared" si="102"/>
        <v>2.5</v>
      </c>
      <c r="R156" s="176">
        <v>0</v>
      </c>
      <c r="S156" s="176">
        <v>0</v>
      </c>
      <c r="T156" s="178">
        <f t="shared" si="103"/>
        <v>0</v>
      </c>
      <c r="U156" s="179">
        <v>3</v>
      </c>
      <c r="V156" s="176">
        <v>4</v>
      </c>
      <c r="W156" s="176">
        <v>3</v>
      </c>
      <c r="X156" s="176">
        <v>3</v>
      </c>
      <c r="Y156" s="176">
        <v>3</v>
      </c>
      <c r="Z156" s="176">
        <v>2</v>
      </c>
      <c r="AA156" s="176">
        <v>1</v>
      </c>
      <c r="AB156" s="176">
        <v>1</v>
      </c>
      <c r="AC156" s="176">
        <v>1</v>
      </c>
      <c r="AD156" s="179">
        <v>20</v>
      </c>
      <c r="AE156" s="180" t="str">
        <f t="shared" si="104"/>
        <v>20-21</v>
      </c>
      <c r="AF156" s="181">
        <f t="shared" si="105"/>
        <v>0</v>
      </c>
      <c r="AG156" s="181">
        <f t="shared" si="106"/>
        <v>1</v>
      </c>
      <c r="AH156" s="181">
        <f t="shared" si="107"/>
        <v>0</v>
      </c>
      <c r="AI156" s="176">
        <v>1</v>
      </c>
      <c r="AJ156" s="182" t="str">
        <f t="shared" si="108"/>
        <v>weiblich</v>
      </c>
      <c r="AK156" s="176">
        <v>0</v>
      </c>
      <c r="AL156" s="176"/>
      <c r="AM156" s="176">
        <v>167</v>
      </c>
      <c r="AN156" s="176">
        <v>1</v>
      </c>
      <c r="AO156" s="180" t="str">
        <f t="shared" si="109"/>
        <v>Abitur</v>
      </c>
      <c r="AP156" s="181">
        <f t="shared" si="110"/>
        <v>1</v>
      </c>
      <c r="AQ156" s="181">
        <f t="shared" si="111"/>
        <v>0</v>
      </c>
      <c r="AR156" s="181">
        <f t="shared" si="112"/>
        <v>0</v>
      </c>
      <c r="AS156" s="176">
        <v>0</v>
      </c>
      <c r="AT156" s="183" t="str">
        <f t="shared" si="113"/>
        <v>keine</v>
      </c>
      <c r="AU156" s="176">
        <v>1</v>
      </c>
      <c r="AV156" s="180" t="str">
        <f t="shared" si="114"/>
        <v>Bremen</v>
      </c>
      <c r="AW156" s="181">
        <f t="shared" si="115"/>
        <v>1</v>
      </c>
      <c r="AX156" s="181">
        <f t="shared" si="116"/>
        <v>0</v>
      </c>
      <c r="AY156" s="181">
        <f t="shared" si="117"/>
        <v>0</v>
      </c>
      <c r="AZ156" s="181">
        <f t="shared" si="118"/>
        <v>0</v>
      </c>
      <c r="BA156" s="176">
        <v>33</v>
      </c>
      <c r="BB156" s="180" t="str">
        <f t="shared" si="97"/>
        <v>über 30</v>
      </c>
      <c r="BC156" s="176">
        <v>70</v>
      </c>
      <c r="BD156" s="176">
        <v>1</v>
      </c>
      <c r="BE156" s="184"/>
      <c r="BF156" s="176">
        <v>0</v>
      </c>
    </row>
    <row r="157" spans="1:58" s="185" customFormat="1" ht="15.75" x14ac:dyDescent="0.25">
      <c r="A157" s="175">
        <v>32</v>
      </c>
      <c r="B157" s="175" t="s">
        <v>275</v>
      </c>
      <c r="C157" s="176">
        <v>1</v>
      </c>
      <c r="D157" s="176">
        <v>2</v>
      </c>
      <c r="E157" s="177">
        <f t="shared" si="98"/>
        <v>2</v>
      </c>
      <c r="F157" s="176">
        <v>0</v>
      </c>
      <c r="G157" s="176">
        <v>0</v>
      </c>
      <c r="H157" s="177">
        <f t="shared" si="99"/>
        <v>0</v>
      </c>
      <c r="I157" s="176">
        <v>0</v>
      </c>
      <c r="J157" s="176">
        <v>0</v>
      </c>
      <c r="K157" s="177">
        <f t="shared" si="100"/>
        <v>0</v>
      </c>
      <c r="L157" s="176">
        <v>0</v>
      </c>
      <c r="M157" s="176">
        <v>0</v>
      </c>
      <c r="N157" s="177">
        <f t="shared" si="101"/>
        <v>0</v>
      </c>
      <c r="O157" s="176">
        <v>1</v>
      </c>
      <c r="P157" s="176">
        <v>2</v>
      </c>
      <c r="Q157" s="177">
        <f t="shared" si="102"/>
        <v>2</v>
      </c>
      <c r="R157" s="176">
        <v>0</v>
      </c>
      <c r="S157" s="176">
        <v>0</v>
      </c>
      <c r="T157" s="178">
        <f t="shared" si="103"/>
        <v>0</v>
      </c>
      <c r="U157" s="179">
        <v>4</v>
      </c>
      <c r="V157" s="176">
        <v>2</v>
      </c>
      <c r="W157" s="176">
        <v>4</v>
      </c>
      <c r="X157" s="176">
        <v>5</v>
      </c>
      <c r="Y157" s="176">
        <v>1</v>
      </c>
      <c r="Z157" s="176">
        <v>1</v>
      </c>
      <c r="AA157" s="176">
        <v>1</v>
      </c>
      <c r="AB157" s="176">
        <v>1</v>
      </c>
      <c r="AC157" s="176">
        <v>4</v>
      </c>
      <c r="AD157" s="179"/>
      <c r="AE157" s="180" t="str">
        <f t="shared" si="104"/>
        <v>-</v>
      </c>
      <c r="AF157" s="181" t="str">
        <f t="shared" si="105"/>
        <v>-</v>
      </c>
      <c r="AG157" s="181" t="str">
        <f t="shared" si="106"/>
        <v>-</v>
      </c>
      <c r="AH157" s="181" t="str">
        <f t="shared" si="107"/>
        <v>-</v>
      </c>
      <c r="AI157" s="176">
        <v>0</v>
      </c>
      <c r="AJ157" s="182" t="str">
        <f t="shared" si="108"/>
        <v>männlich</v>
      </c>
      <c r="AK157" s="176">
        <v>0</v>
      </c>
      <c r="AL157" s="176">
        <v>90</v>
      </c>
      <c r="AM157" s="176">
        <v>185</v>
      </c>
      <c r="AN157" s="176">
        <v>1</v>
      </c>
      <c r="AO157" s="180" t="str">
        <f t="shared" si="109"/>
        <v>Abitur</v>
      </c>
      <c r="AP157" s="181">
        <f t="shared" si="110"/>
        <v>1</v>
      </c>
      <c r="AQ157" s="181">
        <f t="shared" si="111"/>
        <v>0</v>
      </c>
      <c r="AR157" s="181">
        <f t="shared" si="112"/>
        <v>0</v>
      </c>
      <c r="AS157" s="176">
        <v>0</v>
      </c>
      <c r="AT157" s="183" t="str">
        <f t="shared" si="113"/>
        <v>keine</v>
      </c>
      <c r="AU157" s="176"/>
      <c r="AV157" s="180" t="str">
        <f t="shared" si="114"/>
        <v>-</v>
      </c>
      <c r="AW157" s="181" t="str">
        <f t="shared" si="115"/>
        <v>-</v>
      </c>
      <c r="AX157" s="181" t="str">
        <f t="shared" si="116"/>
        <v>-</v>
      </c>
      <c r="AY157" s="181" t="str">
        <f t="shared" si="117"/>
        <v>-</v>
      </c>
      <c r="AZ157" s="181" t="str">
        <f t="shared" si="118"/>
        <v>-</v>
      </c>
      <c r="BA157" s="176">
        <v>20</v>
      </c>
      <c r="BB157" s="180" t="str">
        <f t="shared" si="97"/>
        <v>bis 20 km</v>
      </c>
      <c r="BC157" s="176">
        <v>45</v>
      </c>
      <c r="BD157" s="176">
        <v>1</v>
      </c>
      <c r="BE157" s="184"/>
      <c r="BF157" s="176">
        <v>0</v>
      </c>
    </row>
    <row r="158" spans="1:58" s="185" customFormat="1" ht="15.75" x14ac:dyDescent="0.25">
      <c r="A158" s="175">
        <v>33</v>
      </c>
      <c r="B158" s="175" t="s">
        <v>275</v>
      </c>
      <c r="C158" s="176">
        <v>0</v>
      </c>
      <c r="D158" s="176">
        <v>0</v>
      </c>
      <c r="E158" s="177">
        <f t="shared" si="98"/>
        <v>0</v>
      </c>
      <c r="F158" s="176">
        <v>0</v>
      </c>
      <c r="G158" s="176">
        <v>0</v>
      </c>
      <c r="H158" s="177">
        <f t="shared" si="99"/>
        <v>0</v>
      </c>
      <c r="I158" s="176">
        <v>0</v>
      </c>
      <c r="J158" s="176">
        <v>0</v>
      </c>
      <c r="K158" s="177">
        <f t="shared" si="100"/>
        <v>0</v>
      </c>
      <c r="L158" s="176">
        <v>0</v>
      </c>
      <c r="M158" s="176">
        <v>0</v>
      </c>
      <c r="N158" s="177">
        <f t="shared" si="101"/>
        <v>0</v>
      </c>
      <c r="O158" s="176">
        <v>1</v>
      </c>
      <c r="P158" s="176">
        <v>3</v>
      </c>
      <c r="Q158" s="177">
        <f t="shared" si="102"/>
        <v>3</v>
      </c>
      <c r="R158" s="176">
        <v>0</v>
      </c>
      <c r="S158" s="176">
        <v>0</v>
      </c>
      <c r="T158" s="178">
        <f t="shared" si="103"/>
        <v>0</v>
      </c>
      <c r="U158" s="179">
        <v>2</v>
      </c>
      <c r="V158" s="176">
        <v>3</v>
      </c>
      <c r="W158" s="176">
        <v>5</v>
      </c>
      <c r="X158" s="176">
        <v>4</v>
      </c>
      <c r="Y158" s="176">
        <v>1</v>
      </c>
      <c r="Z158" s="176">
        <v>1</v>
      </c>
      <c r="AA158" s="176">
        <v>1</v>
      </c>
      <c r="AB158" s="176">
        <v>1</v>
      </c>
      <c r="AC158" s="176">
        <v>5</v>
      </c>
      <c r="AD158" s="179">
        <v>20</v>
      </c>
      <c r="AE158" s="180" t="str">
        <f t="shared" si="104"/>
        <v>20-21</v>
      </c>
      <c r="AF158" s="181">
        <f t="shared" si="105"/>
        <v>0</v>
      </c>
      <c r="AG158" s="181">
        <f t="shared" si="106"/>
        <v>1</v>
      </c>
      <c r="AH158" s="181">
        <f t="shared" si="107"/>
        <v>0</v>
      </c>
      <c r="AI158" s="176">
        <v>0</v>
      </c>
      <c r="AJ158" s="182" t="str">
        <f t="shared" si="108"/>
        <v>männlich</v>
      </c>
      <c r="AK158" s="176">
        <v>0</v>
      </c>
      <c r="AL158" s="176">
        <v>70</v>
      </c>
      <c r="AM158" s="176">
        <v>185</v>
      </c>
      <c r="AN158" s="176">
        <v>1</v>
      </c>
      <c r="AO158" s="180" t="str">
        <f t="shared" si="109"/>
        <v>Abitur</v>
      </c>
      <c r="AP158" s="181">
        <f t="shared" si="110"/>
        <v>1</v>
      </c>
      <c r="AQ158" s="181">
        <f t="shared" si="111"/>
        <v>0</v>
      </c>
      <c r="AR158" s="181">
        <f t="shared" si="112"/>
        <v>0</v>
      </c>
      <c r="AS158" s="176">
        <v>0</v>
      </c>
      <c r="AT158" s="183" t="str">
        <f t="shared" si="113"/>
        <v>keine</v>
      </c>
      <c r="AU158" s="176">
        <v>1</v>
      </c>
      <c r="AV158" s="180" t="str">
        <f t="shared" si="114"/>
        <v>Bremen</v>
      </c>
      <c r="AW158" s="181">
        <f t="shared" si="115"/>
        <v>1</v>
      </c>
      <c r="AX158" s="181">
        <f t="shared" si="116"/>
        <v>0</v>
      </c>
      <c r="AY158" s="181">
        <f t="shared" si="117"/>
        <v>0</v>
      </c>
      <c r="AZ158" s="181">
        <f t="shared" si="118"/>
        <v>0</v>
      </c>
      <c r="BA158" s="176"/>
      <c r="BB158" s="180" t="str">
        <f t="shared" si="97"/>
        <v>-</v>
      </c>
      <c r="BC158" s="176">
        <v>45</v>
      </c>
      <c r="BD158" s="176">
        <v>0</v>
      </c>
      <c r="BE158" s="184"/>
      <c r="BF158" s="176">
        <v>1</v>
      </c>
    </row>
    <row r="159" spans="1:58" s="185" customFormat="1" ht="15.75" x14ac:dyDescent="0.25">
      <c r="A159" s="175">
        <v>34</v>
      </c>
      <c r="B159" s="175" t="s">
        <v>275</v>
      </c>
      <c r="C159" s="176">
        <v>1</v>
      </c>
      <c r="D159" s="176">
        <v>4</v>
      </c>
      <c r="E159" s="177">
        <f t="shared" si="98"/>
        <v>4</v>
      </c>
      <c r="F159" s="176">
        <v>0</v>
      </c>
      <c r="G159" s="176">
        <v>0</v>
      </c>
      <c r="H159" s="177">
        <f t="shared" si="99"/>
        <v>0</v>
      </c>
      <c r="I159" s="176">
        <v>0</v>
      </c>
      <c r="J159" s="176">
        <v>0</v>
      </c>
      <c r="K159" s="177">
        <f t="shared" si="100"/>
        <v>0</v>
      </c>
      <c r="L159" s="176">
        <v>0</v>
      </c>
      <c r="M159" s="176">
        <v>0</v>
      </c>
      <c r="N159" s="177">
        <f t="shared" si="101"/>
        <v>0</v>
      </c>
      <c r="O159" s="176">
        <v>1</v>
      </c>
      <c r="P159" s="176">
        <v>2</v>
      </c>
      <c r="Q159" s="177">
        <f t="shared" si="102"/>
        <v>2</v>
      </c>
      <c r="R159" s="176">
        <v>0</v>
      </c>
      <c r="S159" s="176">
        <v>0</v>
      </c>
      <c r="T159" s="178">
        <f t="shared" si="103"/>
        <v>0</v>
      </c>
      <c r="U159" s="179">
        <v>3</v>
      </c>
      <c r="V159" s="176">
        <v>4</v>
      </c>
      <c r="W159" s="176">
        <v>1</v>
      </c>
      <c r="X159" s="176">
        <v>3</v>
      </c>
      <c r="Y159" s="176">
        <v>1</v>
      </c>
      <c r="Z159" s="176">
        <v>1</v>
      </c>
      <c r="AA159" s="176">
        <v>1</v>
      </c>
      <c r="AB159" s="176">
        <v>1</v>
      </c>
      <c r="AC159" s="176">
        <v>1</v>
      </c>
      <c r="AD159" s="179">
        <v>19</v>
      </c>
      <c r="AE159" s="180" t="str">
        <f t="shared" si="104"/>
        <v>unter 20</v>
      </c>
      <c r="AF159" s="181">
        <f t="shared" si="105"/>
        <v>1</v>
      </c>
      <c r="AG159" s="181">
        <f t="shared" si="106"/>
        <v>0</v>
      </c>
      <c r="AH159" s="181">
        <f t="shared" si="107"/>
        <v>0</v>
      </c>
      <c r="AI159" s="176">
        <v>1</v>
      </c>
      <c r="AJ159" s="182" t="str">
        <f t="shared" si="108"/>
        <v>weiblich</v>
      </c>
      <c r="AK159" s="176">
        <v>0</v>
      </c>
      <c r="AL159" s="176"/>
      <c r="AM159" s="176"/>
      <c r="AN159" s="176">
        <v>1</v>
      </c>
      <c r="AO159" s="180" t="str">
        <f t="shared" si="109"/>
        <v>Abitur</v>
      </c>
      <c r="AP159" s="181">
        <f t="shared" si="110"/>
        <v>1</v>
      </c>
      <c r="AQ159" s="181">
        <f t="shared" si="111"/>
        <v>0</v>
      </c>
      <c r="AR159" s="181">
        <f t="shared" si="112"/>
        <v>0</v>
      </c>
      <c r="AS159" s="176">
        <v>0</v>
      </c>
      <c r="AT159" s="183" t="str">
        <f t="shared" si="113"/>
        <v>keine</v>
      </c>
      <c r="AU159" s="176">
        <v>9</v>
      </c>
      <c r="AV159" s="180" t="str">
        <f t="shared" si="114"/>
        <v>NdSachs.</v>
      </c>
      <c r="AW159" s="181">
        <f t="shared" si="115"/>
        <v>0</v>
      </c>
      <c r="AX159" s="181">
        <f t="shared" si="116"/>
        <v>1</v>
      </c>
      <c r="AY159" s="181">
        <f t="shared" si="117"/>
        <v>0</v>
      </c>
      <c r="AZ159" s="181">
        <f t="shared" si="118"/>
        <v>0</v>
      </c>
      <c r="BA159" s="176">
        <v>33</v>
      </c>
      <c r="BB159" s="180" t="str">
        <f t="shared" si="97"/>
        <v>über 30</v>
      </c>
      <c r="BC159" s="176">
        <v>71</v>
      </c>
      <c r="BD159" s="176">
        <v>1</v>
      </c>
      <c r="BE159" s="184"/>
      <c r="BF159" s="176">
        <v>0</v>
      </c>
    </row>
    <row r="160" spans="1:58" s="185" customFormat="1" ht="15.75" x14ac:dyDescent="0.25">
      <c r="A160" s="175">
        <v>35</v>
      </c>
      <c r="B160" s="175" t="s">
        <v>275</v>
      </c>
      <c r="C160" s="176">
        <v>1</v>
      </c>
      <c r="D160" s="176">
        <v>5</v>
      </c>
      <c r="E160" s="177">
        <f t="shared" si="98"/>
        <v>5</v>
      </c>
      <c r="F160" s="176">
        <v>0</v>
      </c>
      <c r="G160" s="176">
        <v>0</v>
      </c>
      <c r="H160" s="177">
        <f t="shared" si="99"/>
        <v>0</v>
      </c>
      <c r="I160" s="176">
        <v>0</v>
      </c>
      <c r="J160" s="176">
        <v>0</v>
      </c>
      <c r="K160" s="177">
        <f t="shared" si="100"/>
        <v>0</v>
      </c>
      <c r="L160" s="176">
        <v>1</v>
      </c>
      <c r="M160" s="176">
        <v>3</v>
      </c>
      <c r="N160" s="177">
        <f t="shared" si="101"/>
        <v>3</v>
      </c>
      <c r="O160" s="176">
        <v>1</v>
      </c>
      <c r="P160" s="176">
        <v>3</v>
      </c>
      <c r="Q160" s="177">
        <f t="shared" si="102"/>
        <v>3</v>
      </c>
      <c r="R160" s="176">
        <v>0</v>
      </c>
      <c r="S160" s="176">
        <v>0</v>
      </c>
      <c r="T160" s="178">
        <f t="shared" si="103"/>
        <v>0</v>
      </c>
      <c r="U160" s="179">
        <v>4</v>
      </c>
      <c r="V160" s="176">
        <v>4</v>
      </c>
      <c r="W160" s="176">
        <v>5</v>
      </c>
      <c r="X160" s="176">
        <v>2</v>
      </c>
      <c r="Y160" s="176">
        <v>1</v>
      </c>
      <c r="Z160" s="176">
        <v>1</v>
      </c>
      <c r="AA160" s="176">
        <v>1</v>
      </c>
      <c r="AB160" s="176">
        <v>1</v>
      </c>
      <c r="AC160" s="176">
        <v>3</v>
      </c>
      <c r="AD160" s="179">
        <v>20</v>
      </c>
      <c r="AE160" s="180" t="str">
        <f t="shared" si="104"/>
        <v>20-21</v>
      </c>
      <c r="AF160" s="181">
        <f t="shared" si="105"/>
        <v>0</v>
      </c>
      <c r="AG160" s="181">
        <f t="shared" si="106"/>
        <v>1</v>
      </c>
      <c r="AH160" s="181">
        <f t="shared" si="107"/>
        <v>0</v>
      </c>
      <c r="AI160" s="176">
        <v>0</v>
      </c>
      <c r="AJ160" s="182" t="str">
        <f t="shared" si="108"/>
        <v>männlich</v>
      </c>
      <c r="AK160" s="176">
        <v>1</v>
      </c>
      <c r="AL160" s="176">
        <v>104</v>
      </c>
      <c r="AM160" s="176">
        <v>200</v>
      </c>
      <c r="AN160" s="176">
        <v>1</v>
      </c>
      <c r="AO160" s="180" t="str">
        <f t="shared" si="109"/>
        <v>Abitur</v>
      </c>
      <c r="AP160" s="181">
        <f t="shared" si="110"/>
        <v>1</v>
      </c>
      <c r="AQ160" s="181">
        <f t="shared" si="111"/>
        <v>0</v>
      </c>
      <c r="AR160" s="181">
        <f t="shared" si="112"/>
        <v>0</v>
      </c>
      <c r="AS160" s="176">
        <v>0</v>
      </c>
      <c r="AT160" s="183" t="str">
        <f t="shared" si="113"/>
        <v>keine</v>
      </c>
      <c r="AU160" s="176">
        <v>1</v>
      </c>
      <c r="AV160" s="180" t="str">
        <f t="shared" si="114"/>
        <v>Bremen</v>
      </c>
      <c r="AW160" s="181">
        <f t="shared" si="115"/>
        <v>1</v>
      </c>
      <c r="AX160" s="181">
        <f t="shared" si="116"/>
        <v>0</v>
      </c>
      <c r="AY160" s="181">
        <f t="shared" si="117"/>
        <v>0</v>
      </c>
      <c r="AZ160" s="181">
        <f t="shared" si="118"/>
        <v>0</v>
      </c>
      <c r="BA160" s="176">
        <v>2</v>
      </c>
      <c r="BB160" s="180" t="str">
        <f t="shared" si="97"/>
        <v>bis 10 km</v>
      </c>
      <c r="BC160" s="176">
        <v>20</v>
      </c>
      <c r="BD160" s="176">
        <v>0</v>
      </c>
      <c r="BE160" s="184"/>
      <c r="BF160" s="176">
        <v>0</v>
      </c>
    </row>
    <row r="161" spans="1:58" s="185" customFormat="1" ht="15.75" x14ac:dyDescent="0.25">
      <c r="A161" s="175">
        <v>36</v>
      </c>
      <c r="B161" s="175" t="s">
        <v>275</v>
      </c>
      <c r="C161" s="176">
        <v>1.5</v>
      </c>
      <c r="D161" s="176">
        <v>2</v>
      </c>
      <c r="E161" s="177">
        <f t="shared" si="98"/>
        <v>3</v>
      </c>
      <c r="F161" s="176">
        <v>0</v>
      </c>
      <c r="G161" s="176">
        <v>0</v>
      </c>
      <c r="H161" s="177">
        <f t="shared" si="99"/>
        <v>0</v>
      </c>
      <c r="I161" s="176">
        <v>0</v>
      </c>
      <c r="J161" s="176">
        <v>0</v>
      </c>
      <c r="K161" s="177">
        <f t="shared" si="100"/>
        <v>0</v>
      </c>
      <c r="L161" s="176">
        <v>0</v>
      </c>
      <c r="M161" s="176">
        <v>0</v>
      </c>
      <c r="N161" s="177">
        <f t="shared" si="101"/>
        <v>0</v>
      </c>
      <c r="O161" s="176">
        <v>1</v>
      </c>
      <c r="P161" s="176">
        <v>2</v>
      </c>
      <c r="Q161" s="177">
        <f t="shared" si="102"/>
        <v>2</v>
      </c>
      <c r="R161" s="176">
        <v>0</v>
      </c>
      <c r="S161" s="176">
        <v>0</v>
      </c>
      <c r="T161" s="178">
        <f t="shared" si="103"/>
        <v>0</v>
      </c>
      <c r="U161" s="179">
        <v>3</v>
      </c>
      <c r="V161" s="176">
        <v>3</v>
      </c>
      <c r="W161" s="176">
        <v>1</v>
      </c>
      <c r="X161" s="176">
        <v>4</v>
      </c>
      <c r="Y161" s="176">
        <v>3</v>
      </c>
      <c r="Z161" s="176">
        <v>1</v>
      </c>
      <c r="AA161" s="176">
        <v>1</v>
      </c>
      <c r="AB161" s="176">
        <v>1</v>
      </c>
      <c r="AC161" s="176">
        <v>1</v>
      </c>
      <c r="AD161" s="179">
        <v>19</v>
      </c>
      <c r="AE161" s="180" t="str">
        <f t="shared" si="104"/>
        <v>unter 20</v>
      </c>
      <c r="AF161" s="181">
        <f t="shared" si="105"/>
        <v>1</v>
      </c>
      <c r="AG161" s="181">
        <f t="shared" si="106"/>
        <v>0</v>
      </c>
      <c r="AH161" s="181">
        <f t="shared" si="107"/>
        <v>0</v>
      </c>
      <c r="AI161" s="176">
        <v>1</v>
      </c>
      <c r="AJ161" s="182" t="str">
        <f t="shared" si="108"/>
        <v>weiblich</v>
      </c>
      <c r="AK161" s="176">
        <v>0</v>
      </c>
      <c r="AL161" s="176">
        <v>60</v>
      </c>
      <c r="AM161" s="176">
        <v>165</v>
      </c>
      <c r="AN161" s="176">
        <v>1</v>
      </c>
      <c r="AO161" s="180" t="str">
        <f t="shared" si="109"/>
        <v>Abitur</v>
      </c>
      <c r="AP161" s="181">
        <f t="shared" si="110"/>
        <v>1</v>
      </c>
      <c r="AQ161" s="181">
        <f t="shared" si="111"/>
        <v>0</v>
      </c>
      <c r="AR161" s="181">
        <f t="shared" si="112"/>
        <v>0</v>
      </c>
      <c r="AS161" s="176">
        <v>0</v>
      </c>
      <c r="AT161" s="183" t="str">
        <f t="shared" si="113"/>
        <v>keine</v>
      </c>
      <c r="AU161" s="176">
        <v>20</v>
      </c>
      <c r="AV161" s="180" t="str">
        <f t="shared" si="114"/>
        <v>Ausland</v>
      </c>
      <c r="AW161" s="181">
        <f t="shared" si="115"/>
        <v>0</v>
      </c>
      <c r="AX161" s="181">
        <f t="shared" si="116"/>
        <v>0</v>
      </c>
      <c r="AY161" s="181">
        <f t="shared" si="117"/>
        <v>0</v>
      </c>
      <c r="AZ161" s="181">
        <f t="shared" si="118"/>
        <v>1</v>
      </c>
      <c r="BA161" s="176">
        <v>10</v>
      </c>
      <c r="BB161" s="180" t="str">
        <f t="shared" si="97"/>
        <v>bis 10 km</v>
      </c>
      <c r="BC161" s="176">
        <v>30</v>
      </c>
      <c r="BD161" s="176">
        <v>0</v>
      </c>
      <c r="BE161" s="184"/>
      <c r="BF161" s="176">
        <v>0</v>
      </c>
    </row>
    <row r="162" spans="1:58" s="185" customFormat="1" ht="15.75" x14ac:dyDescent="0.25">
      <c r="A162" s="175">
        <v>37</v>
      </c>
      <c r="B162" s="175" t="s">
        <v>275</v>
      </c>
      <c r="C162" s="176">
        <v>0</v>
      </c>
      <c r="D162" s="176">
        <v>0</v>
      </c>
      <c r="E162" s="177">
        <f t="shared" si="98"/>
        <v>0</v>
      </c>
      <c r="F162" s="176">
        <v>0</v>
      </c>
      <c r="G162" s="176">
        <v>0</v>
      </c>
      <c r="H162" s="177">
        <f t="shared" si="99"/>
        <v>0</v>
      </c>
      <c r="I162" s="176">
        <v>0</v>
      </c>
      <c r="J162" s="176">
        <v>0</v>
      </c>
      <c r="K162" s="177">
        <f t="shared" si="100"/>
        <v>0</v>
      </c>
      <c r="L162" s="176">
        <v>0</v>
      </c>
      <c r="M162" s="176">
        <v>0</v>
      </c>
      <c r="N162" s="177">
        <f t="shared" si="101"/>
        <v>0</v>
      </c>
      <c r="O162" s="176">
        <v>0</v>
      </c>
      <c r="P162" s="176">
        <v>0</v>
      </c>
      <c r="Q162" s="177">
        <f t="shared" si="102"/>
        <v>0</v>
      </c>
      <c r="R162" s="176">
        <v>0</v>
      </c>
      <c r="S162" s="176">
        <v>0</v>
      </c>
      <c r="T162" s="178">
        <f t="shared" si="103"/>
        <v>0</v>
      </c>
      <c r="U162" s="179">
        <v>1</v>
      </c>
      <c r="V162" s="176">
        <v>3</v>
      </c>
      <c r="W162" s="176">
        <v>2</v>
      </c>
      <c r="X162" s="176">
        <v>2</v>
      </c>
      <c r="Y162" s="176">
        <v>3</v>
      </c>
      <c r="Z162" s="176">
        <v>4</v>
      </c>
      <c r="AA162" s="176">
        <v>4</v>
      </c>
      <c r="AB162" s="176">
        <v>5</v>
      </c>
      <c r="AC162" s="176">
        <v>5</v>
      </c>
      <c r="AD162" s="179">
        <v>20</v>
      </c>
      <c r="AE162" s="180" t="str">
        <f t="shared" si="104"/>
        <v>20-21</v>
      </c>
      <c r="AF162" s="181">
        <f t="shared" si="105"/>
        <v>0</v>
      </c>
      <c r="AG162" s="181">
        <f t="shared" si="106"/>
        <v>1</v>
      </c>
      <c r="AH162" s="181">
        <f t="shared" si="107"/>
        <v>0</v>
      </c>
      <c r="AI162" s="176">
        <v>1</v>
      </c>
      <c r="AJ162" s="182" t="str">
        <f t="shared" si="108"/>
        <v>weiblich</v>
      </c>
      <c r="AK162" s="176">
        <v>3</v>
      </c>
      <c r="AL162" s="176"/>
      <c r="AM162" s="176">
        <v>170</v>
      </c>
      <c r="AN162" s="176">
        <v>1</v>
      </c>
      <c r="AO162" s="180" t="str">
        <f t="shared" si="109"/>
        <v>Abitur</v>
      </c>
      <c r="AP162" s="181">
        <f t="shared" si="110"/>
        <v>1</v>
      </c>
      <c r="AQ162" s="181">
        <f t="shared" si="111"/>
        <v>0</v>
      </c>
      <c r="AR162" s="181">
        <f t="shared" si="112"/>
        <v>0</v>
      </c>
      <c r="AS162" s="176">
        <v>0</v>
      </c>
      <c r="AT162" s="183" t="str">
        <f t="shared" si="113"/>
        <v>keine</v>
      </c>
      <c r="AU162" s="176">
        <v>5</v>
      </c>
      <c r="AV162" s="180" t="str">
        <f t="shared" si="114"/>
        <v>sonst.</v>
      </c>
      <c r="AW162" s="181">
        <f t="shared" si="115"/>
        <v>0</v>
      </c>
      <c r="AX162" s="181">
        <f t="shared" si="116"/>
        <v>0</v>
      </c>
      <c r="AY162" s="181">
        <f t="shared" si="117"/>
        <v>1</v>
      </c>
      <c r="AZ162" s="181">
        <f t="shared" si="118"/>
        <v>0</v>
      </c>
      <c r="BA162" s="176">
        <v>0.65</v>
      </c>
      <c r="BB162" s="180" t="str">
        <f t="shared" si="97"/>
        <v>bis 10 km</v>
      </c>
      <c r="BC162" s="176">
        <v>20</v>
      </c>
      <c r="BD162" s="176">
        <v>0</v>
      </c>
      <c r="BE162" s="184"/>
      <c r="BF162" s="176">
        <v>0</v>
      </c>
    </row>
    <row r="163" spans="1:58" s="185" customFormat="1" ht="15.75" x14ac:dyDescent="0.25">
      <c r="A163" s="175">
        <v>38</v>
      </c>
      <c r="B163" s="175" t="s">
        <v>275</v>
      </c>
      <c r="C163" s="176">
        <v>1</v>
      </c>
      <c r="D163" s="176">
        <v>2</v>
      </c>
      <c r="E163" s="177">
        <f t="shared" si="98"/>
        <v>2</v>
      </c>
      <c r="F163" s="176">
        <v>0</v>
      </c>
      <c r="G163" s="176">
        <v>0</v>
      </c>
      <c r="H163" s="177">
        <f t="shared" si="99"/>
        <v>0</v>
      </c>
      <c r="I163" s="176">
        <v>0</v>
      </c>
      <c r="J163" s="176">
        <v>0</v>
      </c>
      <c r="K163" s="177">
        <f t="shared" si="100"/>
        <v>0</v>
      </c>
      <c r="L163" s="176">
        <v>0</v>
      </c>
      <c r="M163" s="176">
        <v>0</v>
      </c>
      <c r="N163" s="177">
        <f t="shared" si="101"/>
        <v>0</v>
      </c>
      <c r="O163" s="176">
        <v>0</v>
      </c>
      <c r="P163" s="176">
        <v>0</v>
      </c>
      <c r="Q163" s="177">
        <f t="shared" si="102"/>
        <v>0</v>
      </c>
      <c r="R163" s="176">
        <v>0</v>
      </c>
      <c r="S163" s="176">
        <v>0</v>
      </c>
      <c r="T163" s="178">
        <f t="shared" si="103"/>
        <v>0</v>
      </c>
      <c r="U163" s="179">
        <v>1</v>
      </c>
      <c r="V163" s="176">
        <v>2</v>
      </c>
      <c r="W163" s="176">
        <v>1</v>
      </c>
      <c r="X163" s="176">
        <v>2</v>
      </c>
      <c r="Y163" s="176">
        <v>4</v>
      </c>
      <c r="Z163" s="176">
        <v>4</v>
      </c>
      <c r="AA163" s="176">
        <v>4</v>
      </c>
      <c r="AB163" s="176">
        <v>5</v>
      </c>
      <c r="AC163" s="176">
        <v>1</v>
      </c>
      <c r="AD163" s="179">
        <v>22</v>
      </c>
      <c r="AE163" s="180" t="str">
        <f t="shared" si="104"/>
        <v>22++</v>
      </c>
      <c r="AF163" s="181">
        <f t="shared" si="105"/>
        <v>0</v>
      </c>
      <c r="AG163" s="181">
        <f t="shared" si="106"/>
        <v>0</v>
      </c>
      <c r="AH163" s="181">
        <f t="shared" si="107"/>
        <v>1</v>
      </c>
      <c r="AI163" s="176">
        <v>1</v>
      </c>
      <c r="AJ163" s="182" t="str">
        <f t="shared" si="108"/>
        <v>weiblich</v>
      </c>
      <c r="AK163" s="176">
        <v>3</v>
      </c>
      <c r="AL163" s="176"/>
      <c r="AM163" s="176">
        <v>160</v>
      </c>
      <c r="AN163" s="176">
        <v>1</v>
      </c>
      <c r="AO163" s="180" t="str">
        <f t="shared" si="109"/>
        <v>Abitur</v>
      </c>
      <c r="AP163" s="181">
        <f t="shared" si="110"/>
        <v>1</v>
      </c>
      <c r="AQ163" s="181">
        <f t="shared" si="111"/>
        <v>0</v>
      </c>
      <c r="AR163" s="181">
        <f t="shared" si="112"/>
        <v>0</v>
      </c>
      <c r="AS163" s="176">
        <v>1</v>
      </c>
      <c r="AT163" s="183" t="str">
        <f t="shared" si="113"/>
        <v>Ber.Ausb</v>
      </c>
      <c r="AU163" s="176">
        <v>9</v>
      </c>
      <c r="AV163" s="180" t="str">
        <f t="shared" si="114"/>
        <v>NdSachs.</v>
      </c>
      <c r="AW163" s="181">
        <f t="shared" si="115"/>
        <v>0</v>
      </c>
      <c r="AX163" s="181">
        <f t="shared" si="116"/>
        <v>1</v>
      </c>
      <c r="AY163" s="181">
        <f t="shared" si="117"/>
        <v>0</v>
      </c>
      <c r="AZ163" s="181">
        <f t="shared" si="118"/>
        <v>0</v>
      </c>
      <c r="BA163" s="176">
        <v>50</v>
      </c>
      <c r="BB163" s="180" t="str">
        <f t="shared" si="97"/>
        <v>über 30</v>
      </c>
      <c r="BC163" s="176">
        <v>90</v>
      </c>
      <c r="BD163" s="176"/>
      <c r="BE163" s="184"/>
      <c r="BF163" s="176">
        <v>0</v>
      </c>
    </row>
    <row r="164" spans="1:58" s="185" customFormat="1" ht="15.75" x14ac:dyDescent="0.25">
      <c r="A164" s="175">
        <v>39</v>
      </c>
      <c r="B164" s="175" t="s">
        <v>275</v>
      </c>
      <c r="C164" s="176">
        <v>1</v>
      </c>
      <c r="D164" s="176">
        <v>1</v>
      </c>
      <c r="E164" s="177">
        <f t="shared" si="98"/>
        <v>1</v>
      </c>
      <c r="F164" s="176">
        <v>0</v>
      </c>
      <c r="G164" s="176">
        <v>0</v>
      </c>
      <c r="H164" s="177">
        <f t="shared" si="99"/>
        <v>0</v>
      </c>
      <c r="I164" s="176">
        <v>0</v>
      </c>
      <c r="J164" s="176">
        <v>0</v>
      </c>
      <c r="K164" s="177">
        <f t="shared" si="100"/>
        <v>0</v>
      </c>
      <c r="L164" s="176">
        <v>0</v>
      </c>
      <c r="M164" s="176">
        <v>0</v>
      </c>
      <c r="N164" s="177">
        <f t="shared" si="101"/>
        <v>0</v>
      </c>
      <c r="O164" s="176">
        <v>3</v>
      </c>
      <c r="P164" s="176">
        <v>3</v>
      </c>
      <c r="Q164" s="177">
        <f t="shared" si="102"/>
        <v>9</v>
      </c>
      <c r="R164" s="176">
        <v>0</v>
      </c>
      <c r="S164" s="176">
        <v>0</v>
      </c>
      <c r="T164" s="178">
        <f t="shared" si="103"/>
        <v>0</v>
      </c>
      <c r="U164" s="179">
        <v>3</v>
      </c>
      <c r="V164" s="176">
        <v>3</v>
      </c>
      <c r="W164" s="176">
        <v>1</v>
      </c>
      <c r="X164" s="176">
        <v>3</v>
      </c>
      <c r="Y164" s="176">
        <v>1</v>
      </c>
      <c r="Z164" s="176">
        <v>1</v>
      </c>
      <c r="AA164" s="176">
        <v>1</v>
      </c>
      <c r="AB164" s="176">
        <v>3</v>
      </c>
      <c r="AC164" s="176">
        <v>1</v>
      </c>
      <c r="AD164" s="179">
        <v>19</v>
      </c>
      <c r="AE164" s="180" t="str">
        <f t="shared" si="104"/>
        <v>unter 20</v>
      </c>
      <c r="AF164" s="181">
        <f t="shared" si="105"/>
        <v>1</v>
      </c>
      <c r="AG164" s="181">
        <f t="shared" si="106"/>
        <v>0</v>
      </c>
      <c r="AH164" s="181">
        <f t="shared" si="107"/>
        <v>0</v>
      </c>
      <c r="AI164" s="176">
        <v>1</v>
      </c>
      <c r="AJ164" s="182" t="str">
        <f t="shared" si="108"/>
        <v>weiblich</v>
      </c>
      <c r="AK164" s="176">
        <v>0</v>
      </c>
      <c r="AL164" s="176"/>
      <c r="AM164" s="176">
        <v>163</v>
      </c>
      <c r="AN164" s="176">
        <v>1</v>
      </c>
      <c r="AO164" s="180" t="str">
        <f t="shared" si="109"/>
        <v>Abitur</v>
      </c>
      <c r="AP164" s="181">
        <f t="shared" si="110"/>
        <v>1</v>
      </c>
      <c r="AQ164" s="181">
        <f t="shared" si="111"/>
        <v>0</v>
      </c>
      <c r="AR164" s="181">
        <f t="shared" si="112"/>
        <v>0</v>
      </c>
      <c r="AS164" s="176">
        <v>0</v>
      </c>
      <c r="AT164" s="183" t="str">
        <f t="shared" si="113"/>
        <v>keine</v>
      </c>
      <c r="AU164" s="176">
        <v>1</v>
      </c>
      <c r="AV164" s="180" t="str">
        <f t="shared" si="114"/>
        <v>Bremen</v>
      </c>
      <c r="AW164" s="181">
        <f t="shared" si="115"/>
        <v>1</v>
      </c>
      <c r="AX164" s="181">
        <f t="shared" si="116"/>
        <v>0</v>
      </c>
      <c r="AY164" s="181">
        <f t="shared" si="117"/>
        <v>0</v>
      </c>
      <c r="AZ164" s="181">
        <f t="shared" si="118"/>
        <v>0</v>
      </c>
      <c r="BA164" s="176">
        <v>15</v>
      </c>
      <c r="BB164" s="180" t="str">
        <f t="shared" si="97"/>
        <v>bis 20 km</v>
      </c>
      <c r="BC164" s="176">
        <v>60</v>
      </c>
      <c r="BD164" s="176">
        <v>1</v>
      </c>
      <c r="BE164" s="184"/>
      <c r="BF164" s="176">
        <v>0</v>
      </c>
    </row>
    <row r="165" spans="1:58" s="185" customFormat="1" ht="15.75" x14ac:dyDescent="0.25">
      <c r="A165" s="175">
        <v>40</v>
      </c>
      <c r="B165" s="175" t="s">
        <v>275</v>
      </c>
      <c r="C165" s="176">
        <v>0</v>
      </c>
      <c r="D165" s="176">
        <v>0</v>
      </c>
      <c r="E165" s="177">
        <f t="shared" si="98"/>
        <v>0</v>
      </c>
      <c r="F165" s="176">
        <v>0</v>
      </c>
      <c r="G165" s="176">
        <v>0</v>
      </c>
      <c r="H165" s="177">
        <f t="shared" si="99"/>
        <v>0</v>
      </c>
      <c r="I165" s="176">
        <v>0</v>
      </c>
      <c r="J165" s="176">
        <v>0</v>
      </c>
      <c r="K165" s="177">
        <f t="shared" si="100"/>
        <v>0</v>
      </c>
      <c r="L165" s="176">
        <v>0</v>
      </c>
      <c r="M165" s="176">
        <v>0</v>
      </c>
      <c r="N165" s="177">
        <f t="shared" si="101"/>
        <v>0</v>
      </c>
      <c r="O165" s="176">
        <v>1</v>
      </c>
      <c r="P165" s="176">
        <v>3</v>
      </c>
      <c r="Q165" s="177">
        <f t="shared" si="102"/>
        <v>3</v>
      </c>
      <c r="R165" s="176">
        <v>0</v>
      </c>
      <c r="S165" s="176">
        <v>0</v>
      </c>
      <c r="T165" s="178">
        <f t="shared" si="103"/>
        <v>0</v>
      </c>
      <c r="U165" s="179">
        <v>3</v>
      </c>
      <c r="V165" s="176">
        <v>5</v>
      </c>
      <c r="W165" s="176">
        <v>2</v>
      </c>
      <c r="X165" s="176">
        <v>5</v>
      </c>
      <c r="Y165" s="176">
        <v>3</v>
      </c>
      <c r="Z165" s="176">
        <v>3</v>
      </c>
      <c r="AA165" s="176">
        <v>3</v>
      </c>
      <c r="AB165" s="176">
        <v>3</v>
      </c>
      <c r="AC165" s="176">
        <v>4</v>
      </c>
      <c r="AD165" s="179">
        <v>20</v>
      </c>
      <c r="AE165" s="180" t="str">
        <f t="shared" si="104"/>
        <v>20-21</v>
      </c>
      <c r="AF165" s="181">
        <f t="shared" si="105"/>
        <v>0</v>
      </c>
      <c r="AG165" s="181">
        <f t="shared" si="106"/>
        <v>1</v>
      </c>
      <c r="AH165" s="181">
        <f t="shared" si="107"/>
        <v>0</v>
      </c>
      <c r="AI165" s="176">
        <v>1</v>
      </c>
      <c r="AJ165" s="182" t="str">
        <f t="shared" si="108"/>
        <v>weiblich</v>
      </c>
      <c r="AK165" s="176">
        <v>0</v>
      </c>
      <c r="AL165" s="176"/>
      <c r="AM165" s="176">
        <v>166</v>
      </c>
      <c r="AN165" s="176">
        <v>1</v>
      </c>
      <c r="AO165" s="180" t="str">
        <f t="shared" si="109"/>
        <v>Abitur</v>
      </c>
      <c r="AP165" s="181">
        <f t="shared" si="110"/>
        <v>1</v>
      </c>
      <c r="AQ165" s="181">
        <f t="shared" si="111"/>
        <v>0</v>
      </c>
      <c r="AR165" s="181">
        <f t="shared" si="112"/>
        <v>0</v>
      </c>
      <c r="AS165" s="176">
        <v>0</v>
      </c>
      <c r="AT165" s="183" t="str">
        <f t="shared" si="113"/>
        <v>keine</v>
      </c>
      <c r="AU165" s="176">
        <v>1</v>
      </c>
      <c r="AV165" s="180" t="str">
        <f t="shared" si="114"/>
        <v>Bremen</v>
      </c>
      <c r="AW165" s="181">
        <f t="shared" si="115"/>
        <v>1</v>
      </c>
      <c r="AX165" s="181">
        <f t="shared" si="116"/>
        <v>0</v>
      </c>
      <c r="AY165" s="181">
        <f t="shared" si="117"/>
        <v>0</v>
      </c>
      <c r="AZ165" s="181">
        <f t="shared" si="118"/>
        <v>0</v>
      </c>
      <c r="BA165" s="176">
        <v>15</v>
      </c>
      <c r="BB165" s="180" t="str">
        <f t="shared" si="97"/>
        <v>bis 20 km</v>
      </c>
      <c r="BC165" s="176">
        <v>40</v>
      </c>
      <c r="BD165" s="176">
        <v>1</v>
      </c>
      <c r="BE165" s="184"/>
      <c r="BF165" s="176">
        <v>0</v>
      </c>
    </row>
    <row r="166" spans="1:58" s="185" customFormat="1" ht="15.75" x14ac:dyDescent="0.25">
      <c r="A166" s="175">
        <v>41</v>
      </c>
      <c r="B166" s="175" t="s">
        <v>275</v>
      </c>
      <c r="C166" s="176">
        <v>0</v>
      </c>
      <c r="D166" s="176">
        <v>0</v>
      </c>
      <c r="E166" s="177">
        <f t="shared" si="98"/>
        <v>0</v>
      </c>
      <c r="F166" s="176">
        <v>0</v>
      </c>
      <c r="G166" s="176">
        <v>0</v>
      </c>
      <c r="H166" s="177">
        <f t="shared" si="99"/>
        <v>0</v>
      </c>
      <c r="I166" s="176">
        <v>0</v>
      </c>
      <c r="J166" s="176">
        <v>0</v>
      </c>
      <c r="K166" s="177">
        <f t="shared" si="100"/>
        <v>0</v>
      </c>
      <c r="L166" s="176">
        <v>0</v>
      </c>
      <c r="M166" s="176">
        <v>0</v>
      </c>
      <c r="N166" s="177">
        <f t="shared" si="101"/>
        <v>0</v>
      </c>
      <c r="O166" s="176">
        <v>1</v>
      </c>
      <c r="P166" s="176">
        <v>3</v>
      </c>
      <c r="Q166" s="177">
        <f t="shared" si="102"/>
        <v>3</v>
      </c>
      <c r="R166" s="176">
        <v>1</v>
      </c>
      <c r="S166" s="176">
        <v>1</v>
      </c>
      <c r="T166" s="178">
        <f t="shared" si="103"/>
        <v>1</v>
      </c>
      <c r="U166" s="179">
        <v>5</v>
      </c>
      <c r="V166" s="176">
        <v>3</v>
      </c>
      <c r="W166" s="176">
        <v>1</v>
      </c>
      <c r="X166" s="176">
        <v>3</v>
      </c>
      <c r="Y166" s="176">
        <v>4</v>
      </c>
      <c r="Z166" s="176">
        <v>4</v>
      </c>
      <c r="AA166" s="176">
        <v>4</v>
      </c>
      <c r="AB166" s="176">
        <v>4</v>
      </c>
      <c r="AC166" s="176">
        <v>3</v>
      </c>
      <c r="AD166" s="179">
        <v>19</v>
      </c>
      <c r="AE166" s="180" t="str">
        <f t="shared" si="104"/>
        <v>unter 20</v>
      </c>
      <c r="AF166" s="181">
        <f t="shared" si="105"/>
        <v>1</v>
      </c>
      <c r="AG166" s="181">
        <f t="shared" si="106"/>
        <v>0</v>
      </c>
      <c r="AH166" s="181">
        <f t="shared" si="107"/>
        <v>0</v>
      </c>
      <c r="AI166" s="176">
        <v>1</v>
      </c>
      <c r="AJ166" s="182" t="str">
        <f t="shared" si="108"/>
        <v>weiblich</v>
      </c>
      <c r="AK166" s="176">
        <v>0.33</v>
      </c>
      <c r="AL166" s="176">
        <v>48</v>
      </c>
      <c r="AM166" s="176">
        <v>163</v>
      </c>
      <c r="AN166" s="176">
        <v>1</v>
      </c>
      <c r="AO166" s="180" t="str">
        <f t="shared" si="109"/>
        <v>Abitur</v>
      </c>
      <c r="AP166" s="181">
        <f t="shared" si="110"/>
        <v>1</v>
      </c>
      <c r="AQ166" s="181">
        <f t="shared" si="111"/>
        <v>0</v>
      </c>
      <c r="AR166" s="181">
        <f t="shared" si="112"/>
        <v>0</v>
      </c>
      <c r="AS166" s="176">
        <v>0</v>
      </c>
      <c r="AT166" s="183" t="str">
        <f t="shared" si="113"/>
        <v>keine</v>
      </c>
      <c r="AU166" s="176">
        <v>7</v>
      </c>
      <c r="AV166" s="180" t="str">
        <f t="shared" si="114"/>
        <v>sonst.</v>
      </c>
      <c r="AW166" s="181">
        <f t="shared" si="115"/>
        <v>0</v>
      </c>
      <c r="AX166" s="181">
        <f t="shared" si="116"/>
        <v>0</v>
      </c>
      <c r="AY166" s="181">
        <f t="shared" si="117"/>
        <v>1</v>
      </c>
      <c r="AZ166" s="181">
        <f t="shared" si="118"/>
        <v>0</v>
      </c>
      <c r="BA166" s="176">
        <v>33</v>
      </c>
      <c r="BB166" s="180" t="str">
        <f t="shared" si="97"/>
        <v>über 30</v>
      </c>
      <c r="BC166" s="176">
        <v>50</v>
      </c>
      <c r="BD166" s="176">
        <v>0</v>
      </c>
      <c r="BE166" s="184"/>
      <c r="BF166" s="176">
        <v>0</v>
      </c>
    </row>
    <row r="167" spans="1:58" s="185" customFormat="1" ht="15.75" x14ac:dyDescent="0.25">
      <c r="A167" s="175">
        <v>42</v>
      </c>
      <c r="B167" s="175" t="s">
        <v>275</v>
      </c>
      <c r="C167" s="176">
        <v>0</v>
      </c>
      <c r="D167" s="176">
        <v>0</v>
      </c>
      <c r="E167" s="177">
        <f t="shared" si="98"/>
        <v>0</v>
      </c>
      <c r="F167" s="176">
        <v>0</v>
      </c>
      <c r="G167" s="176">
        <v>0</v>
      </c>
      <c r="H167" s="177">
        <f t="shared" si="99"/>
        <v>0</v>
      </c>
      <c r="I167" s="176">
        <v>0</v>
      </c>
      <c r="J167" s="176">
        <v>0</v>
      </c>
      <c r="K167" s="177">
        <f t="shared" si="100"/>
        <v>0</v>
      </c>
      <c r="L167" s="176">
        <v>0</v>
      </c>
      <c r="M167" s="176">
        <v>0</v>
      </c>
      <c r="N167" s="177">
        <f t="shared" si="101"/>
        <v>0</v>
      </c>
      <c r="O167" s="176">
        <v>1.5</v>
      </c>
      <c r="P167" s="176">
        <v>1.5</v>
      </c>
      <c r="Q167" s="177">
        <f t="shared" si="102"/>
        <v>2.25</v>
      </c>
      <c r="R167" s="176">
        <v>0</v>
      </c>
      <c r="S167" s="176">
        <v>0</v>
      </c>
      <c r="T167" s="178">
        <f t="shared" si="103"/>
        <v>0</v>
      </c>
      <c r="U167" s="179">
        <v>4</v>
      </c>
      <c r="V167" s="176">
        <v>3</v>
      </c>
      <c r="W167" s="176">
        <v>2</v>
      </c>
      <c r="X167" s="176">
        <v>4</v>
      </c>
      <c r="Y167" s="176">
        <v>3</v>
      </c>
      <c r="Z167" s="176">
        <v>3</v>
      </c>
      <c r="AA167" s="176">
        <v>3</v>
      </c>
      <c r="AB167" s="176">
        <v>3</v>
      </c>
      <c r="AC167" s="176">
        <v>3</v>
      </c>
      <c r="AD167" s="179">
        <v>19</v>
      </c>
      <c r="AE167" s="180" t="str">
        <f t="shared" si="104"/>
        <v>unter 20</v>
      </c>
      <c r="AF167" s="181">
        <f t="shared" si="105"/>
        <v>1</v>
      </c>
      <c r="AG167" s="181">
        <f t="shared" si="106"/>
        <v>0</v>
      </c>
      <c r="AH167" s="181">
        <f t="shared" si="107"/>
        <v>0</v>
      </c>
      <c r="AI167" s="176">
        <v>1</v>
      </c>
      <c r="AJ167" s="182" t="str">
        <f t="shared" si="108"/>
        <v>weiblich</v>
      </c>
      <c r="AK167" s="176">
        <v>0</v>
      </c>
      <c r="AL167" s="176">
        <v>70</v>
      </c>
      <c r="AM167" s="176">
        <v>160</v>
      </c>
      <c r="AN167" s="176">
        <v>1</v>
      </c>
      <c r="AO167" s="180" t="str">
        <f t="shared" si="109"/>
        <v>Abitur</v>
      </c>
      <c r="AP167" s="181">
        <f t="shared" si="110"/>
        <v>1</v>
      </c>
      <c r="AQ167" s="181">
        <f t="shared" si="111"/>
        <v>0</v>
      </c>
      <c r="AR167" s="181">
        <f t="shared" si="112"/>
        <v>0</v>
      </c>
      <c r="AS167" s="176">
        <v>0</v>
      </c>
      <c r="AT167" s="183" t="str">
        <f t="shared" si="113"/>
        <v>keine</v>
      </c>
      <c r="AU167" s="176">
        <v>1</v>
      </c>
      <c r="AV167" s="180" t="str">
        <f t="shared" si="114"/>
        <v>Bremen</v>
      </c>
      <c r="AW167" s="181">
        <f t="shared" si="115"/>
        <v>1</v>
      </c>
      <c r="AX167" s="181">
        <f t="shared" si="116"/>
        <v>0</v>
      </c>
      <c r="AY167" s="181">
        <f t="shared" si="117"/>
        <v>0</v>
      </c>
      <c r="AZ167" s="181">
        <f t="shared" si="118"/>
        <v>0</v>
      </c>
      <c r="BA167" s="176">
        <v>19</v>
      </c>
      <c r="BB167" s="180" t="str">
        <f t="shared" si="97"/>
        <v>bis 20 km</v>
      </c>
      <c r="BC167" s="176">
        <v>38</v>
      </c>
      <c r="BD167" s="176">
        <v>1</v>
      </c>
      <c r="BE167" s="184"/>
      <c r="BF167" s="176">
        <v>0</v>
      </c>
    </row>
    <row r="168" spans="1:58" s="185" customFormat="1" ht="15.75" x14ac:dyDescent="0.25">
      <c r="A168" s="175">
        <v>43</v>
      </c>
      <c r="B168" s="175" t="s">
        <v>275</v>
      </c>
      <c r="C168" s="176">
        <v>1</v>
      </c>
      <c r="D168" s="176">
        <v>3</v>
      </c>
      <c r="E168" s="177">
        <f t="shared" si="98"/>
        <v>3</v>
      </c>
      <c r="F168" s="176">
        <v>0</v>
      </c>
      <c r="G168" s="176">
        <v>0</v>
      </c>
      <c r="H168" s="177">
        <f t="shared" si="99"/>
        <v>0</v>
      </c>
      <c r="I168" s="176">
        <v>0</v>
      </c>
      <c r="J168" s="176">
        <v>0</v>
      </c>
      <c r="K168" s="177">
        <f t="shared" si="100"/>
        <v>0</v>
      </c>
      <c r="L168" s="176">
        <v>0</v>
      </c>
      <c r="M168" s="176">
        <v>0</v>
      </c>
      <c r="N168" s="177">
        <f t="shared" si="101"/>
        <v>0</v>
      </c>
      <c r="O168" s="176">
        <v>1</v>
      </c>
      <c r="P168" s="176">
        <v>2</v>
      </c>
      <c r="Q168" s="177">
        <f t="shared" si="102"/>
        <v>2</v>
      </c>
      <c r="R168" s="176">
        <v>0</v>
      </c>
      <c r="S168" s="176">
        <v>0</v>
      </c>
      <c r="T168" s="178">
        <f t="shared" si="103"/>
        <v>0</v>
      </c>
      <c r="U168" s="179">
        <v>3</v>
      </c>
      <c r="V168" s="176">
        <v>4</v>
      </c>
      <c r="W168" s="176">
        <v>3</v>
      </c>
      <c r="X168" s="176">
        <v>4</v>
      </c>
      <c r="Y168" s="176">
        <v>2</v>
      </c>
      <c r="Z168" s="176">
        <v>2</v>
      </c>
      <c r="AA168" s="176">
        <v>2</v>
      </c>
      <c r="AB168" s="176">
        <v>3</v>
      </c>
      <c r="AC168" s="176">
        <v>2</v>
      </c>
      <c r="AD168" s="179">
        <v>18</v>
      </c>
      <c r="AE168" s="180" t="str">
        <f t="shared" si="104"/>
        <v>unter 20</v>
      </c>
      <c r="AF168" s="181">
        <f t="shared" si="105"/>
        <v>1</v>
      </c>
      <c r="AG168" s="181">
        <f t="shared" si="106"/>
        <v>0</v>
      </c>
      <c r="AH168" s="181">
        <f t="shared" si="107"/>
        <v>0</v>
      </c>
      <c r="AI168" s="176">
        <v>1</v>
      </c>
      <c r="AJ168" s="182" t="str">
        <f t="shared" si="108"/>
        <v>weiblich</v>
      </c>
      <c r="AK168" s="176">
        <v>0</v>
      </c>
      <c r="AL168" s="176">
        <v>67</v>
      </c>
      <c r="AM168" s="176">
        <v>165</v>
      </c>
      <c r="AN168" s="176">
        <v>2</v>
      </c>
      <c r="AO168" s="180" t="str">
        <f t="shared" si="109"/>
        <v>Fachabi</v>
      </c>
      <c r="AP168" s="181">
        <f t="shared" si="110"/>
        <v>0</v>
      </c>
      <c r="AQ168" s="181">
        <f t="shared" si="111"/>
        <v>1</v>
      </c>
      <c r="AR168" s="181">
        <f t="shared" si="112"/>
        <v>0</v>
      </c>
      <c r="AS168" s="176">
        <v>0</v>
      </c>
      <c r="AT168" s="183" t="str">
        <f t="shared" si="113"/>
        <v>keine</v>
      </c>
      <c r="AU168" s="176">
        <v>1</v>
      </c>
      <c r="AV168" s="180" t="str">
        <f t="shared" si="114"/>
        <v>Bremen</v>
      </c>
      <c r="AW168" s="181">
        <f t="shared" si="115"/>
        <v>1</v>
      </c>
      <c r="AX168" s="181">
        <f t="shared" si="116"/>
        <v>0</v>
      </c>
      <c r="AY168" s="181">
        <f t="shared" si="117"/>
        <v>0</v>
      </c>
      <c r="AZ168" s="181">
        <f t="shared" si="118"/>
        <v>0</v>
      </c>
      <c r="BA168" s="176">
        <v>28</v>
      </c>
      <c r="BB168" s="180" t="str">
        <f t="shared" si="97"/>
        <v>bis 30 km</v>
      </c>
      <c r="BC168" s="176">
        <v>50</v>
      </c>
      <c r="BD168" s="176">
        <v>1</v>
      </c>
      <c r="BE168" s="184"/>
      <c r="BF168" s="176">
        <v>0</v>
      </c>
    </row>
  </sheetData>
  <autoFilter ref="A13:BF168"/>
  <conditionalFormatting sqref="D4:D5">
    <cfRule type="cellIs" dxfId="300" priority="6" operator="greaterThan">
      <formula>5</formula>
    </cfRule>
  </conditionalFormatting>
  <conditionalFormatting sqref="G4:G5">
    <cfRule type="cellIs" dxfId="299" priority="5" operator="greaterThan">
      <formula>5</formula>
    </cfRule>
  </conditionalFormatting>
  <conditionalFormatting sqref="J4:J5">
    <cfRule type="cellIs" dxfId="298" priority="4" operator="greaterThan">
      <formula>5</formula>
    </cfRule>
  </conditionalFormatting>
  <conditionalFormatting sqref="M4:M5">
    <cfRule type="cellIs" dxfId="297" priority="3" operator="greaterThan">
      <formula>5</formula>
    </cfRule>
  </conditionalFormatting>
  <conditionalFormatting sqref="P4:P5">
    <cfRule type="cellIs" dxfId="296" priority="2" operator="greaterThan">
      <formula>5</formula>
    </cfRule>
  </conditionalFormatting>
  <conditionalFormatting sqref="S4:S5">
    <cfRule type="cellIs" dxfId="295" priority="1" operator="greaterThan">
      <formula>5</formula>
    </cfRule>
  </conditionalFormatting>
  <printOptions gridLines="1"/>
  <pageMargins left="0.19685039370078741" right="0.19685039370078741" top="0.23622047244094491" bottom="0.35433070866141736" header="0.15748031496062992" footer="0.15748031496062992"/>
  <pageSetup paperSize="9" scale="63" fitToWidth="2" fitToHeight="0" pageOrder="overThenDown" orientation="landscape" horizontalDpi="4294967295" verticalDpi="4294967295" r:id="rId1"/>
  <headerFooter>
    <oddFooter>&amp;LPS: &amp;Z&amp;F -- &amp;A&amp;R&amp;D; &amp;T --  Seite &amp;P &amp;8(von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9"/>
  <sheetViews>
    <sheetView zoomScale="85" zoomScaleNormal="85" workbookViewId="0"/>
  </sheetViews>
  <sheetFormatPr baseColWidth="10" defaultRowHeight="15" x14ac:dyDescent="0.25"/>
  <cols>
    <col min="1" max="1" width="2.5703125" customWidth="1"/>
    <col min="2" max="2" width="17.42578125" style="11" customWidth="1"/>
    <col min="3" max="3" width="26" style="56" customWidth="1"/>
    <col min="4" max="4" width="8.5703125" style="56" customWidth="1"/>
    <col min="5" max="5" width="9.42578125" style="56" customWidth="1"/>
    <col min="6" max="7" width="7.85546875" style="56" customWidth="1"/>
    <col min="8" max="8" width="10.7109375" style="56" customWidth="1"/>
    <col min="9" max="9" width="24.85546875" style="56" customWidth="1"/>
    <col min="10" max="10" width="23.7109375" style="56" customWidth="1"/>
    <col min="11" max="11" width="8.5703125" style="56" customWidth="1"/>
    <col min="12" max="12" width="10.140625" style="56" customWidth="1"/>
    <col min="13" max="13" width="7.85546875" customWidth="1"/>
  </cols>
  <sheetData>
    <row r="1" spans="2:6" ht="18.75" x14ac:dyDescent="0.3">
      <c r="B1" s="122" t="s">
        <v>342</v>
      </c>
    </row>
    <row r="2" spans="2:6" x14ac:dyDescent="0.25">
      <c r="B2" s="11" t="s">
        <v>245</v>
      </c>
    </row>
    <row r="4" spans="2:6" x14ac:dyDescent="0.25">
      <c r="B4" s="80" t="s">
        <v>247</v>
      </c>
    </row>
    <row r="5" spans="2:6" x14ac:dyDescent="0.25">
      <c r="B5" s="80"/>
    </row>
    <row r="6" spans="2:6" x14ac:dyDescent="0.25">
      <c r="B6" s="123" t="s">
        <v>274</v>
      </c>
      <c r="C6" s="56" t="s">
        <v>318</v>
      </c>
    </row>
    <row r="7" spans="2:6" x14ac:dyDescent="0.25">
      <c r="B7" s="80"/>
    </row>
    <row r="8" spans="2:6" x14ac:dyDescent="0.25">
      <c r="B8" s="123" t="s">
        <v>313</v>
      </c>
      <c r="C8" s="111" t="s">
        <v>106</v>
      </c>
    </row>
    <row r="9" spans="2:6" x14ac:dyDescent="0.25">
      <c r="B9" s="123" t="s">
        <v>268</v>
      </c>
      <c r="C9" s="56" t="s">
        <v>237</v>
      </c>
      <c r="D9" s="56" t="s">
        <v>238</v>
      </c>
      <c r="F9" s="56" t="s">
        <v>250</v>
      </c>
    </row>
    <row r="10" spans="2:6" x14ac:dyDescent="0.25">
      <c r="B10" s="11" t="s">
        <v>227</v>
      </c>
      <c r="C10" s="57">
        <v>4</v>
      </c>
      <c r="D10" s="57">
        <v>3</v>
      </c>
      <c r="E10" s="57">
        <v>1</v>
      </c>
      <c r="F10" s="57">
        <v>8</v>
      </c>
    </row>
    <row r="11" spans="2:6" x14ac:dyDescent="0.25">
      <c r="B11" s="11" t="s">
        <v>230</v>
      </c>
      <c r="C11" s="57">
        <v>18</v>
      </c>
      <c r="D11" s="57">
        <v>23</v>
      </c>
      <c r="E11" s="57"/>
      <c r="F11" s="57">
        <v>41</v>
      </c>
    </row>
    <row r="12" spans="2:6" x14ac:dyDescent="0.25">
      <c r="B12" s="11" t="s">
        <v>228</v>
      </c>
      <c r="C12" s="57">
        <v>28</v>
      </c>
      <c r="D12" s="57">
        <v>21</v>
      </c>
      <c r="E12" s="57">
        <v>1</v>
      </c>
      <c r="F12" s="57">
        <v>50</v>
      </c>
    </row>
    <row r="13" spans="2:6" x14ac:dyDescent="0.25">
      <c r="B13" s="11" t="s">
        <v>229</v>
      </c>
      <c r="C13" s="57">
        <v>29</v>
      </c>
      <c r="D13" s="57">
        <v>26</v>
      </c>
      <c r="E13" s="57">
        <v>1</v>
      </c>
      <c r="F13" s="57">
        <v>56</v>
      </c>
    </row>
    <row r="14" spans="2:6" x14ac:dyDescent="0.25">
      <c r="B14" s="11" t="s">
        <v>250</v>
      </c>
      <c r="C14" s="57">
        <v>79</v>
      </c>
      <c r="D14" s="57">
        <v>73</v>
      </c>
      <c r="E14" s="57">
        <v>3</v>
      </c>
      <c r="F14" s="57">
        <v>155</v>
      </c>
    </row>
    <row r="16" spans="2:6" x14ac:dyDescent="0.25">
      <c r="B16" s="80" t="s">
        <v>248</v>
      </c>
    </row>
    <row r="17" spans="2:8" x14ac:dyDescent="0.25">
      <c r="B17" s="80"/>
    </row>
    <row r="18" spans="2:8" x14ac:dyDescent="0.25">
      <c r="B18" s="123" t="s">
        <v>274</v>
      </c>
      <c r="C18" s="56" t="s">
        <v>318</v>
      </c>
    </row>
    <row r="19" spans="2:8" x14ac:dyDescent="0.25">
      <c r="B19" s="80"/>
    </row>
    <row r="20" spans="2:8" x14ac:dyDescent="0.25">
      <c r="B20" s="123" t="s">
        <v>313</v>
      </c>
      <c r="C20" s="111" t="s">
        <v>106</v>
      </c>
    </row>
    <row r="21" spans="2:8" x14ac:dyDescent="0.25">
      <c r="B21" s="123" t="s">
        <v>268</v>
      </c>
      <c r="C21" s="56" t="s">
        <v>237</v>
      </c>
      <c r="D21" s="56" t="s">
        <v>238</v>
      </c>
      <c r="E21" s="56" t="s">
        <v>250</v>
      </c>
    </row>
    <row r="22" spans="2:8" x14ac:dyDescent="0.25">
      <c r="B22" s="11" t="s">
        <v>230</v>
      </c>
      <c r="C22" s="57">
        <v>18</v>
      </c>
      <c r="D22" s="57">
        <v>23</v>
      </c>
      <c r="E22" s="57">
        <v>41</v>
      </c>
      <c r="G22" s="11" t="s">
        <v>320</v>
      </c>
    </row>
    <row r="23" spans="2:8" x14ac:dyDescent="0.25">
      <c r="B23" s="11" t="s">
        <v>228</v>
      </c>
      <c r="C23" s="57">
        <v>28</v>
      </c>
      <c r="D23" s="57">
        <v>21</v>
      </c>
      <c r="E23" s="57">
        <v>49</v>
      </c>
      <c r="G23" s="11"/>
      <c r="H23" s="11" t="s">
        <v>321</v>
      </c>
    </row>
    <row r="24" spans="2:8" x14ac:dyDescent="0.25">
      <c r="B24" s="11" t="s">
        <v>229</v>
      </c>
      <c r="C24" s="57">
        <v>29</v>
      </c>
      <c r="D24" s="57">
        <v>26</v>
      </c>
      <c r="E24" s="57">
        <v>55</v>
      </c>
      <c r="G24" s="11"/>
      <c r="H24" s="11" t="s">
        <v>322</v>
      </c>
    </row>
    <row r="25" spans="2:8" x14ac:dyDescent="0.25">
      <c r="B25" s="11" t="s">
        <v>250</v>
      </c>
      <c r="C25" s="57">
        <v>75</v>
      </c>
      <c r="D25" s="57">
        <v>70</v>
      </c>
      <c r="E25" s="57">
        <v>145</v>
      </c>
    </row>
    <row r="26" spans="2:8" ht="8.25" customHeight="1" x14ac:dyDescent="0.25"/>
    <row r="27" spans="2:8" ht="8.25" customHeight="1" x14ac:dyDescent="0.25"/>
    <row r="28" spans="2:8" x14ac:dyDescent="0.25">
      <c r="B28" s="80" t="s">
        <v>314</v>
      </c>
    </row>
    <row r="29" spans="2:8" x14ac:dyDescent="0.25">
      <c r="B29" s="80"/>
    </row>
    <row r="30" spans="2:8" x14ac:dyDescent="0.25">
      <c r="B30" s="123" t="s">
        <v>274</v>
      </c>
      <c r="C30" s="56" t="s">
        <v>318</v>
      </c>
    </row>
    <row r="31" spans="2:8" x14ac:dyDescent="0.25">
      <c r="B31" s="80"/>
    </row>
    <row r="32" spans="2:8" x14ac:dyDescent="0.25">
      <c r="B32" s="123" t="s">
        <v>181</v>
      </c>
      <c r="C32" s="111" t="s">
        <v>106</v>
      </c>
    </row>
    <row r="33" spans="2:6" x14ac:dyDescent="0.25">
      <c r="B33" s="123" t="s">
        <v>268</v>
      </c>
      <c r="C33" s="56" t="s">
        <v>237</v>
      </c>
      <c r="D33" s="56" t="s">
        <v>238</v>
      </c>
      <c r="F33" s="56" t="s">
        <v>250</v>
      </c>
    </row>
    <row r="34" spans="2:6" x14ac:dyDescent="0.25">
      <c r="B34" s="11" t="s">
        <v>230</v>
      </c>
      <c r="C34" s="58">
        <v>1.7777777777777777</v>
      </c>
      <c r="D34" s="58">
        <v>0.91304347826086951</v>
      </c>
      <c r="E34" s="58"/>
      <c r="F34" s="58">
        <v>1.2926829268292683</v>
      </c>
    </row>
    <row r="35" spans="2:6" x14ac:dyDescent="0.25">
      <c r="B35" s="11" t="s">
        <v>228</v>
      </c>
      <c r="C35" s="58">
        <v>2.3214285714285716</v>
      </c>
      <c r="D35" s="58">
        <v>1.3809523809523809</v>
      </c>
      <c r="E35" s="58">
        <v>6.75</v>
      </c>
      <c r="F35" s="58">
        <v>2.0150000000000001</v>
      </c>
    </row>
    <row r="36" spans="2:6" x14ac:dyDescent="0.25">
      <c r="B36" s="11" t="s">
        <v>229</v>
      </c>
      <c r="C36" s="58">
        <v>5.1896551724137927</v>
      </c>
      <c r="D36" s="58">
        <v>2.9423076923076925</v>
      </c>
      <c r="E36" s="58">
        <v>0</v>
      </c>
      <c r="F36" s="58">
        <v>4.0535714285714288</v>
      </c>
    </row>
    <row r="37" spans="2:6" x14ac:dyDescent="0.25">
      <c r="B37" s="11" t="s">
        <v>250</v>
      </c>
      <c r="C37" s="58">
        <v>3.3</v>
      </c>
      <c r="D37" s="58">
        <v>1.8071428571428572</v>
      </c>
      <c r="E37" s="58">
        <v>3.375</v>
      </c>
      <c r="F37" s="58">
        <v>2.5901360544217686</v>
      </c>
    </row>
    <row r="38" spans="2:6" ht="9.75" customHeight="1" x14ac:dyDescent="0.25"/>
    <row r="39" spans="2:6" ht="9.75" customHeight="1" x14ac:dyDescent="0.25"/>
    <row r="40" spans="2:6" x14ac:dyDescent="0.25">
      <c r="B40" s="80" t="s">
        <v>315</v>
      </c>
    </row>
    <row r="41" spans="2:6" x14ac:dyDescent="0.25">
      <c r="B41" s="80"/>
    </row>
    <row r="42" spans="2:6" x14ac:dyDescent="0.25">
      <c r="B42" s="123" t="s">
        <v>274</v>
      </c>
      <c r="C42" s="56" t="s">
        <v>318</v>
      </c>
    </row>
    <row r="43" spans="2:6" x14ac:dyDescent="0.25">
      <c r="B43" s="80"/>
    </row>
    <row r="44" spans="2:6" x14ac:dyDescent="0.25">
      <c r="B44" s="123" t="s">
        <v>193</v>
      </c>
      <c r="C44" s="111" t="s">
        <v>106</v>
      </c>
    </row>
    <row r="45" spans="2:6" x14ac:dyDescent="0.25">
      <c r="B45" s="123" t="s">
        <v>268</v>
      </c>
      <c r="C45" s="56" t="s">
        <v>237</v>
      </c>
      <c r="D45" s="56" t="s">
        <v>238</v>
      </c>
      <c r="F45" s="56" t="s">
        <v>250</v>
      </c>
    </row>
    <row r="46" spans="2:6" x14ac:dyDescent="0.25">
      <c r="B46" s="11" t="s">
        <v>230</v>
      </c>
      <c r="C46" s="58">
        <v>5.5</v>
      </c>
      <c r="D46" s="58">
        <v>3.5760869565217392</v>
      </c>
      <c r="E46" s="58"/>
      <c r="F46" s="58">
        <v>4.4207317073170733</v>
      </c>
    </row>
    <row r="47" spans="2:6" x14ac:dyDescent="0.25">
      <c r="B47" s="11" t="s">
        <v>228</v>
      </c>
      <c r="C47" s="58">
        <v>3.4107142857142856</v>
      </c>
      <c r="D47" s="58">
        <v>2.1190476190476191</v>
      </c>
      <c r="E47" s="58">
        <v>3</v>
      </c>
      <c r="F47" s="58">
        <v>2.86</v>
      </c>
    </row>
    <row r="48" spans="2:6" x14ac:dyDescent="0.25">
      <c r="B48" s="11" t="s">
        <v>229</v>
      </c>
      <c r="C48" s="58">
        <v>4.7482758620689651</v>
      </c>
      <c r="D48" s="58">
        <v>3.2307692307692308</v>
      </c>
      <c r="E48" s="58">
        <v>0</v>
      </c>
      <c r="F48" s="58">
        <v>3.9589285714285714</v>
      </c>
    </row>
    <row r="49" spans="2:7" x14ac:dyDescent="0.25">
      <c r="B49" s="11" t="s">
        <v>250</v>
      </c>
      <c r="C49" s="58">
        <v>4.4293333333333331</v>
      </c>
      <c r="D49" s="58">
        <v>3.0107142857142857</v>
      </c>
      <c r="E49" s="58">
        <v>1.5</v>
      </c>
      <c r="F49" s="58">
        <v>3.7139455782312929</v>
      </c>
    </row>
    <row r="51" spans="2:7" x14ac:dyDescent="0.25">
      <c r="B51" s="80" t="s">
        <v>316</v>
      </c>
    </row>
    <row r="52" spans="2:7" x14ac:dyDescent="0.25">
      <c r="B52" s="80"/>
    </row>
    <row r="53" spans="2:7" x14ac:dyDescent="0.25">
      <c r="B53" s="123" t="s">
        <v>274</v>
      </c>
      <c r="C53" s="56" t="s">
        <v>318</v>
      </c>
    </row>
    <row r="54" spans="2:7" x14ac:dyDescent="0.25">
      <c r="B54" s="80"/>
    </row>
    <row r="55" spans="2:7" x14ac:dyDescent="0.25">
      <c r="B55" s="123" t="s">
        <v>210</v>
      </c>
      <c r="C55" s="111" t="s">
        <v>106</v>
      </c>
    </row>
    <row r="56" spans="2:7" x14ac:dyDescent="0.25">
      <c r="B56" s="123" t="s">
        <v>246</v>
      </c>
      <c r="C56" s="56" t="s">
        <v>269</v>
      </c>
      <c r="D56" s="56" t="s">
        <v>270</v>
      </c>
      <c r="E56" s="56" t="s">
        <v>227</v>
      </c>
      <c r="F56" s="56" t="s">
        <v>234</v>
      </c>
      <c r="G56" s="56" t="s">
        <v>250</v>
      </c>
    </row>
    <row r="57" spans="2:7" x14ac:dyDescent="0.25">
      <c r="B57" s="11" t="s">
        <v>230</v>
      </c>
      <c r="C57" s="59">
        <v>0.56666666666666665</v>
      </c>
      <c r="D57" s="59">
        <v>0.54545454545454541</v>
      </c>
      <c r="E57" s="59"/>
      <c r="F57" s="59"/>
      <c r="G57" s="59">
        <v>0.56097560975609762</v>
      </c>
    </row>
    <row r="58" spans="2:7" x14ac:dyDescent="0.25">
      <c r="B58" s="11" t="s">
        <v>228</v>
      </c>
      <c r="C58" s="59">
        <v>0.39393939393939392</v>
      </c>
      <c r="D58" s="59">
        <v>0.46666666666666667</v>
      </c>
      <c r="E58" s="59">
        <v>1</v>
      </c>
      <c r="F58" s="59"/>
      <c r="G58" s="59">
        <v>0.42857142857142855</v>
      </c>
    </row>
    <row r="59" spans="2:7" x14ac:dyDescent="0.25">
      <c r="B59" s="11" t="s">
        <v>229</v>
      </c>
      <c r="C59" s="59">
        <v>0.47222222222222221</v>
      </c>
      <c r="D59" s="59">
        <v>0.41176470588235292</v>
      </c>
      <c r="E59" s="59"/>
      <c r="F59" s="59">
        <v>1</v>
      </c>
      <c r="G59" s="59">
        <v>0.47272727272727272</v>
      </c>
    </row>
    <row r="60" spans="2:7" x14ac:dyDescent="0.25">
      <c r="B60" s="11" t="s">
        <v>250</v>
      </c>
      <c r="C60" s="59">
        <v>0.47474747474747475</v>
      </c>
      <c r="D60" s="59">
        <v>0.46511627906976744</v>
      </c>
      <c r="E60" s="59">
        <v>1</v>
      </c>
      <c r="F60" s="59">
        <v>1</v>
      </c>
      <c r="G60" s="59">
        <v>0.48275862068965519</v>
      </c>
    </row>
    <row r="61" spans="2:7" ht="8.25" customHeight="1" x14ac:dyDescent="0.25"/>
    <row r="62" spans="2:7" ht="8.25" customHeight="1" x14ac:dyDescent="0.25"/>
    <row r="63" spans="2:7" x14ac:dyDescent="0.25">
      <c r="B63" s="80" t="s">
        <v>317</v>
      </c>
    </row>
    <row r="64" spans="2:7" x14ac:dyDescent="0.25">
      <c r="B64" s="123" t="s">
        <v>274</v>
      </c>
      <c r="C64" s="56" t="s">
        <v>318</v>
      </c>
    </row>
    <row r="66" spans="2:13" x14ac:dyDescent="0.25">
      <c r="B66" s="123" t="s">
        <v>174</v>
      </c>
      <c r="C66" s="111" t="s">
        <v>106</v>
      </c>
    </row>
    <row r="67" spans="2:13" x14ac:dyDescent="0.25">
      <c r="B67" s="123" t="s">
        <v>246</v>
      </c>
      <c r="C67" s="56" t="s">
        <v>228</v>
      </c>
      <c r="D67" s="56" t="s">
        <v>229</v>
      </c>
      <c r="E67" s="56" t="s">
        <v>230</v>
      </c>
      <c r="F67" s="56" t="s">
        <v>107</v>
      </c>
    </row>
    <row r="68" spans="2:13" x14ac:dyDescent="0.25">
      <c r="B68" s="11" t="s">
        <v>262</v>
      </c>
      <c r="C68" s="57">
        <v>23</v>
      </c>
      <c r="D68" s="57">
        <v>30</v>
      </c>
      <c r="E68" s="57">
        <v>22</v>
      </c>
      <c r="F68" s="57">
        <v>75</v>
      </c>
    </row>
    <row r="69" spans="2:13" x14ac:dyDescent="0.25">
      <c r="B69" s="11" t="s">
        <v>263</v>
      </c>
      <c r="C69" s="57">
        <v>8</v>
      </c>
      <c r="D69" s="57">
        <v>8</v>
      </c>
      <c r="E69" s="57">
        <v>8</v>
      </c>
      <c r="F69" s="57">
        <v>24</v>
      </c>
    </row>
    <row r="70" spans="2:13" x14ac:dyDescent="0.25">
      <c r="B70" s="11" t="s">
        <v>264</v>
      </c>
      <c r="C70" s="57">
        <v>5</v>
      </c>
      <c r="D70" s="57">
        <v>3</v>
      </c>
      <c r="E70" s="57">
        <v>2</v>
      </c>
      <c r="F70" s="57">
        <v>10</v>
      </c>
    </row>
    <row r="71" spans="2:13" x14ac:dyDescent="0.25">
      <c r="B71" s="11" t="s">
        <v>265</v>
      </c>
      <c r="C71" s="57">
        <v>7</v>
      </c>
      <c r="D71" s="57">
        <v>4</v>
      </c>
      <c r="E71" s="57">
        <v>4</v>
      </c>
      <c r="F71" s="57">
        <v>15</v>
      </c>
    </row>
    <row r="72" spans="2:13" x14ac:dyDescent="0.25">
      <c r="B72" s="11" t="s">
        <v>107</v>
      </c>
      <c r="C72" s="57">
        <v>43</v>
      </c>
      <c r="D72" s="57">
        <v>45</v>
      </c>
      <c r="E72" s="57">
        <v>36</v>
      </c>
      <c r="F72" s="57">
        <v>124</v>
      </c>
    </row>
    <row r="73" spans="2:13" x14ac:dyDescent="0.25">
      <c r="C73" s="57"/>
      <c r="D73" s="57"/>
      <c r="E73" s="57"/>
      <c r="F73" s="57"/>
    </row>
    <row r="74" spans="2:13" x14ac:dyDescent="0.25">
      <c r="C74" s="57"/>
      <c r="D74" s="57"/>
      <c r="E74" s="57"/>
      <c r="F74" s="57"/>
    </row>
    <row r="75" spans="2:13" x14ac:dyDescent="0.25">
      <c r="B75" s="11" t="s">
        <v>340</v>
      </c>
      <c r="C75" s="57"/>
      <c r="D75" s="57"/>
      <c r="E75" s="57"/>
      <c r="F75" s="57"/>
    </row>
    <row r="77" spans="2:13" x14ac:dyDescent="0.25">
      <c r="B77" s="80" t="s">
        <v>323</v>
      </c>
      <c r="I77" s="80" t="s">
        <v>323</v>
      </c>
      <c r="M77" s="56"/>
    </row>
    <row r="78" spans="2:13" x14ac:dyDescent="0.25">
      <c r="B78" s="11" t="s">
        <v>274</v>
      </c>
      <c r="C78" s="56" t="s">
        <v>318</v>
      </c>
      <c r="I78" s="11" t="s">
        <v>274</v>
      </c>
      <c r="J78" s="56" t="s">
        <v>276</v>
      </c>
      <c r="M78" s="56"/>
    </row>
    <row r="79" spans="2:13" x14ac:dyDescent="0.25">
      <c r="I79" s="11"/>
      <c r="M79" s="56"/>
    </row>
    <row r="80" spans="2:13" x14ac:dyDescent="0.25">
      <c r="B80" s="11" t="s">
        <v>225</v>
      </c>
      <c r="C80" s="56" t="s">
        <v>106</v>
      </c>
      <c r="I80" s="11" t="s">
        <v>225</v>
      </c>
      <c r="J80" s="56" t="s">
        <v>106</v>
      </c>
      <c r="M80" s="56"/>
    </row>
    <row r="81" spans="2:13" x14ac:dyDescent="0.25">
      <c r="B81" s="124" t="s">
        <v>246</v>
      </c>
      <c r="C81" s="125" t="s">
        <v>237</v>
      </c>
      <c r="D81" s="125" t="s">
        <v>238</v>
      </c>
      <c r="E81" s="125" t="s">
        <v>250</v>
      </c>
      <c r="I81" s="124" t="s">
        <v>246</v>
      </c>
      <c r="J81" s="125" t="s">
        <v>237</v>
      </c>
      <c r="K81" s="125" t="s">
        <v>238</v>
      </c>
      <c r="L81" s="125" t="s">
        <v>250</v>
      </c>
      <c r="M81" s="56"/>
    </row>
    <row r="82" spans="2:13" x14ac:dyDescent="0.25">
      <c r="B82" s="11" t="s">
        <v>230</v>
      </c>
      <c r="C82" s="121">
        <v>537.5</v>
      </c>
      <c r="D82" s="121">
        <v>423.18181818181819</v>
      </c>
      <c r="E82" s="121">
        <v>453.66666666666669</v>
      </c>
      <c r="I82" s="11" t="s">
        <v>230</v>
      </c>
      <c r="J82" s="121">
        <v>600</v>
      </c>
      <c r="K82" s="121">
        <v>400</v>
      </c>
      <c r="L82" s="121">
        <v>480</v>
      </c>
      <c r="M82" s="56"/>
    </row>
    <row r="83" spans="2:13" x14ac:dyDescent="0.25">
      <c r="B83" s="11" t="s">
        <v>228</v>
      </c>
      <c r="C83" s="121">
        <v>575.30769230769226</v>
      </c>
      <c r="D83" s="121">
        <v>598.57142857142856</v>
      </c>
      <c r="E83" s="121">
        <v>583.45000000000005</v>
      </c>
      <c r="I83" s="11" t="s">
        <v>228</v>
      </c>
      <c r="J83" s="121">
        <v>750.57142857142856</v>
      </c>
      <c r="K83" s="121">
        <v>925</v>
      </c>
      <c r="L83" s="121">
        <v>789.33333333333337</v>
      </c>
      <c r="M83" s="56"/>
    </row>
    <row r="84" spans="2:13" x14ac:dyDescent="0.25">
      <c r="B84" s="11" t="s">
        <v>229</v>
      </c>
      <c r="C84" s="121">
        <v>837.5</v>
      </c>
      <c r="D84" s="121">
        <v>677.77777777777783</v>
      </c>
      <c r="E84" s="121">
        <v>752.94117647058829</v>
      </c>
      <c r="I84" s="11" t="s">
        <v>229</v>
      </c>
      <c r="J84" s="121">
        <v>990</v>
      </c>
      <c r="K84" s="121">
        <v>720</v>
      </c>
      <c r="L84" s="121">
        <v>855</v>
      </c>
      <c r="M84" s="56"/>
    </row>
    <row r="85" spans="2:13" x14ac:dyDescent="0.25">
      <c r="B85" s="11" t="s">
        <v>107</v>
      </c>
      <c r="C85" s="121">
        <v>653.16</v>
      </c>
      <c r="D85" s="121">
        <v>553.51851851851848</v>
      </c>
      <c r="E85" s="121">
        <v>601.42307692307691</v>
      </c>
      <c r="I85" s="11" t="s">
        <v>107</v>
      </c>
      <c r="J85" s="121">
        <v>814.57142857142856</v>
      </c>
      <c r="K85" s="121">
        <v>665</v>
      </c>
      <c r="L85" s="121">
        <v>752.25</v>
      </c>
      <c r="M85" s="56"/>
    </row>
    <row r="86" spans="2:13" x14ac:dyDescent="0.25">
      <c r="I86" s="11"/>
      <c r="M86" s="56"/>
    </row>
    <row r="87" spans="2:13" x14ac:dyDescent="0.25">
      <c r="B87" s="80" t="s">
        <v>326</v>
      </c>
      <c r="I87" s="80" t="s">
        <v>326</v>
      </c>
      <c r="M87" s="56"/>
    </row>
    <row r="88" spans="2:13" x14ac:dyDescent="0.25">
      <c r="B88" s="11" t="s">
        <v>274</v>
      </c>
      <c r="C88" s="56" t="s">
        <v>318</v>
      </c>
      <c r="I88" s="11" t="s">
        <v>274</v>
      </c>
      <c r="J88" s="56" t="s">
        <v>276</v>
      </c>
      <c r="M88" s="56"/>
    </row>
    <row r="89" spans="2:13" x14ac:dyDescent="0.25">
      <c r="I89" s="11"/>
      <c r="M89" s="56"/>
    </row>
    <row r="90" spans="2:13" x14ac:dyDescent="0.25">
      <c r="B90" s="11" t="s">
        <v>225</v>
      </c>
      <c r="C90" s="56" t="s">
        <v>106</v>
      </c>
      <c r="I90" s="11" t="s">
        <v>225</v>
      </c>
      <c r="J90" s="56" t="s">
        <v>106</v>
      </c>
      <c r="M90" s="56"/>
    </row>
    <row r="91" spans="2:13" x14ac:dyDescent="0.25">
      <c r="B91" s="124" t="s">
        <v>246</v>
      </c>
      <c r="C91" s="125" t="s">
        <v>227</v>
      </c>
      <c r="D91" s="125" t="s">
        <v>324</v>
      </c>
      <c r="E91" s="125" t="s">
        <v>325</v>
      </c>
      <c r="F91" s="124" t="s">
        <v>250</v>
      </c>
      <c r="I91" s="124" t="s">
        <v>246</v>
      </c>
      <c r="J91" s="125" t="s">
        <v>227</v>
      </c>
      <c r="K91" s="125" t="s">
        <v>324</v>
      </c>
      <c r="L91" s="125" t="s">
        <v>325</v>
      </c>
      <c r="M91" s="124" t="s">
        <v>250</v>
      </c>
    </row>
    <row r="92" spans="2:13" x14ac:dyDescent="0.25">
      <c r="B92" s="11" t="s">
        <v>230</v>
      </c>
      <c r="C92" s="121"/>
      <c r="D92" s="121"/>
      <c r="E92" s="121">
        <v>453.66666666666669</v>
      </c>
      <c r="F92" s="121">
        <v>453.66666666666669</v>
      </c>
      <c r="I92" s="11" t="s">
        <v>230</v>
      </c>
      <c r="J92" s="121"/>
      <c r="K92" s="121"/>
      <c r="L92" s="121">
        <v>480</v>
      </c>
      <c r="M92" s="121">
        <v>480</v>
      </c>
    </row>
    <row r="93" spans="2:13" x14ac:dyDescent="0.25">
      <c r="B93" s="11" t="s">
        <v>228</v>
      </c>
      <c r="C93" s="121"/>
      <c r="D93" s="121">
        <v>1308.3333333333333</v>
      </c>
      <c r="E93" s="121">
        <v>453.55555555555554</v>
      </c>
      <c r="F93" s="121">
        <v>575.66666666666663</v>
      </c>
      <c r="I93" s="11" t="s">
        <v>228</v>
      </c>
      <c r="J93" s="121"/>
      <c r="K93" s="121">
        <v>1750</v>
      </c>
      <c r="L93" s="121">
        <v>503</v>
      </c>
      <c r="M93" s="121">
        <v>752.4</v>
      </c>
    </row>
    <row r="94" spans="2:13" x14ac:dyDescent="0.25">
      <c r="B94" s="11" t="s">
        <v>229</v>
      </c>
      <c r="C94" s="121">
        <v>400</v>
      </c>
      <c r="D94" s="121">
        <v>580</v>
      </c>
      <c r="E94" s="121">
        <v>863.63636363636363</v>
      </c>
      <c r="F94" s="121">
        <v>752.94117647058829</v>
      </c>
      <c r="I94" s="11" t="s">
        <v>229</v>
      </c>
      <c r="J94" s="121">
        <v>400</v>
      </c>
      <c r="K94" s="121"/>
      <c r="L94" s="121">
        <v>905.55555555555554</v>
      </c>
      <c r="M94" s="121">
        <v>855</v>
      </c>
    </row>
    <row r="95" spans="2:13" x14ac:dyDescent="0.25">
      <c r="B95" s="11" t="s">
        <v>107</v>
      </c>
      <c r="C95" s="121">
        <v>400</v>
      </c>
      <c r="D95" s="121">
        <v>853.125</v>
      </c>
      <c r="E95" s="121">
        <v>556.11363636363637</v>
      </c>
      <c r="F95" s="121">
        <v>598</v>
      </c>
      <c r="I95" s="11" t="s">
        <v>107</v>
      </c>
      <c r="J95" s="121">
        <v>400</v>
      </c>
      <c r="K95" s="121">
        <v>1750</v>
      </c>
      <c r="L95" s="121">
        <v>662.4545454545455</v>
      </c>
      <c r="M95" s="121">
        <v>738.96</v>
      </c>
    </row>
    <row r="98" spans="2:13" x14ac:dyDescent="0.25">
      <c r="I98" s="80"/>
      <c r="M98" s="56"/>
    </row>
    <row r="99" spans="2:13" x14ac:dyDescent="0.25">
      <c r="B99" s="80"/>
      <c r="I99" s="80"/>
      <c r="M99" s="56"/>
    </row>
    <row r="100" spans="2:13" x14ac:dyDescent="0.25">
      <c r="B100" s="80" t="s">
        <v>345</v>
      </c>
      <c r="C100"/>
      <c r="I100" s="80" t="s">
        <v>347</v>
      </c>
      <c r="J100"/>
      <c r="M100" s="56"/>
    </row>
    <row r="101" spans="2:13" x14ac:dyDescent="0.25">
      <c r="I101" s="11"/>
      <c r="M101" s="56"/>
    </row>
    <row r="102" spans="2:13" x14ac:dyDescent="0.25">
      <c r="B102" s="123" t="s">
        <v>181</v>
      </c>
      <c r="C102" s="111" t="s">
        <v>106</v>
      </c>
      <c r="I102" s="123" t="s">
        <v>181</v>
      </c>
      <c r="J102" s="123" t="s">
        <v>106</v>
      </c>
      <c r="M102" s="56"/>
    </row>
    <row r="103" spans="2:13" x14ac:dyDescent="0.25">
      <c r="B103" s="123" t="s">
        <v>268</v>
      </c>
      <c r="C103" s="56" t="s">
        <v>237</v>
      </c>
      <c r="D103" s="56" t="s">
        <v>238</v>
      </c>
      <c r="F103" s="56" t="s">
        <v>250</v>
      </c>
      <c r="I103" s="123" t="s">
        <v>268</v>
      </c>
      <c r="J103" t="s">
        <v>230</v>
      </c>
      <c r="K103" t="s">
        <v>228</v>
      </c>
      <c r="L103" t="s">
        <v>229</v>
      </c>
      <c r="M103" s="56" t="s">
        <v>250</v>
      </c>
    </row>
    <row r="104" spans="2:13" x14ac:dyDescent="0.25">
      <c r="B104" s="56" t="s">
        <v>275</v>
      </c>
      <c r="C104" s="58">
        <v>2.3055555555555554</v>
      </c>
      <c r="D104" s="58">
        <v>1.92</v>
      </c>
      <c r="E104" s="58"/>
      <c r="F104" s="58">
        <v>2.0813953488372094</v>
      </c>
      <c r="I104" s="56" t="s">
        <v>275</v>
      </c>
      <c r="J104" s="58">
        <v>1</v>
      </c>
      <c r="K104" s="58">
        <v>1.6666666666666667</v>
      </c>
      <c r="L104" s="58">
        <v>4.833333333333333</v>
      </c>
      <c r="M104" s="58">
        <v>2.1341463414634148</v>
      </c>
    </row>
    <row r="105" spans="2:13" x14ac:dyDescent="0.25">
      <c r="B105" s="56" t="s">
        <v>276</v>
      </c>
      <c r="C105" s="58">
        <v>3.5434782608695654</v>
      </c>
      <c r="D105" s="58">
        <v>1.0357142857142858</v>
      </c>
      <c r="E105" s="58">
        <v>6.75</v>
      </c>
      <c r="F105" s="58">
        <v>2.7039473684210527</v>
      </c>
      <c r="I105" s="56" t="s">
        <v>276</v>
      </c>
      <c r="J105" s="58">
        <v>0.42857142857142855</v>
      </c>
      <c r="K105" s="58">
        <v>1.8392857142857142</v>
      </c>
      <c r="L105" s="58">
        <v>4.3928571428571432</v>
      </c>
      <c r="M105" s="58">
        <v>2.5785714285714287</v>
      </c>
    </row>
    <row r="106" spans="2:13" x14ac:dyDescent="0.25">
      <c r="B106" s="56" t="s">
        <v>335</v>
      </c>
      <c r="C106" s="58">
        <v>2.7916666666666665</v>
      </c>
      <c r="D106" s="58">
        <v>1.368421052631579</v>
      </c>
      <c r="E106" s="58">
        <v>0</v>
      </c>
      <c r="F106" s="58">
        <v>1.803030303030303</v>
      </c>
      <c r="I106" s="56" t="s">
        <v>335</v>
      </c>
      <c r="J106" s="58">
        <v>0.75</v>
      </c>
      <c r="K106" s="58">
        <v>0</v>
      </c>
      <c r="L106" s="58">
        <v>3.1388888888888888</v>
      </c>
      <c r="M106" s="58">
        <v>1.9833333333333334</v>
      </c>
    </row>
    <row r="107" spans="2:13" x14ac:dyDescent="0.25">
      <c r="B107" s="56" t="s">
        <v>344</v>
      </c>
      <c r="C107" s="58">
        <v>4.0576923076923075</v>
      </c>
      <c r="D107" s="58">
        <v>2.5333333333333332</v>
      </c>
      <c r="E107" s="58"/>
      <c r="F107" s="58">
        <v>3.5</v>
      </c>
      <c r="I107" s="56" t="s">
        <v>344</v>
      </c>
      <c r="J107" s="58">
        <v>2.0625</v>
      </c>
      <c r="K107" s="58">
        <v>4.5</v>
      </c>
      <c r="L107" s="58">
        <v>4.3666666666666663</v>
      </c>
      <c r="M107" s="58">
        <v>3.5</v>
      </c>
    </row>
    <row r="108" spans="2:13" x14ac:dyDescent="0.25">
      <c r="B108" s="11" t="s">
        <v>250</v>
      </c>
      <c r="C108" s="58">
        <v>3.3164556962025316</v>
      </c>
      <c r="D108" s="58">
        <v>1.7328767123287672</v>
      </c>
      <c r="E108" s="58">
        <v>2.25</v>
      </c>
      <c r="F108" s="58">
        <v>2.5499999999999998</v>
      </c>
      <c r="I108" s="11" t="s">
        <v>250</v>
      </c>
      <c r="J108" s="58">
        <v>1.2926829268292683</v>
      </c>
      <c r="K108" s="58">
        <v>2.0150000000000001</v>
      </c>
      <c r="L108" s="58">
        <v>4.0535714285714288</v>
      </c>
      <c r="M108" s="58">
        <v>2.5901360544217686</v>
      </c>
    </row>
    <row r="109" spans="2:13" x14ac:dyDescent="0.25">
      <c r="I109" s="11"/>
      <c r="M109" s="56"/>
    </row>
    <row r="110" spans="2:13" x14ac:dyDescent="0.25">
      <c r="I110" s="11"/>
      <c r="M110" s="56"/>
    </row>
    <row r="111" spans="2:13" x14ac:dyDescent="0.25">
      <c r="B111" s="80" t="s">
        <v>346</v>
      </c>
      <c r="C111"/>
      <c r="I111" s="80" t="s">
        <v>348</v>
      </c>
      <c r="J111"/>
      <c r="M111" s="56"/>
    </row>
    <row r="112" spans="2:13" x14ac:dyDescent="0.25">
      <c r="B112" s="80"/>
      <c r="I112" s="80"/>
      <c r="M112" s="56"/>
    </row>
    <row r="113" spans="2:13" x14ac:dyDescent="0.25">
      <c r="B113" s="123" t="s">
        <v>193</v>
      </c>
      <c r="C113" s="111" t="s">
        <v>106</v>
      </c>
      <c r="I113" s="123" t="s">
        <v>193</v>
      </c>
      <c r="J113" s="123" t="s">
        <v>106</v>
      </c>
      <c r="M113" s="56"/>
    </row>
    <row r="114" spans="2:13" x14ac:dyDescent="0.25">
      <c r="B114" s="123" t="s">
        <v>268</v>
      </c>
      <c r="C114" s="56" t="s">
        <v>237</v>
      </c>
      <c r="D114" s="56" t="s">
        <v>238</v>
      </c>
      <c r="F114" s="56" t="s">
        <v>250</v>
      </c>
      <c r="I114" s="123" t="s">
        <v>268</v>
      </c>
      <c r="J114" t="s">
        <v>230</v>
      </c>
      <c r="K114" t="s">
        <v>228</v>
      </c>
      <c r="L114" t="s">
        <v>229</v>
      </c>
      <c r="M114" s="56" t="s">
        <v>250</v>
      </c>
    </row>
    <row r="115" spans="2:13" x14ac:dyDescent="0.25">
      <c r="B115" s="56" t="s">
        <v>275</v>
      </c>
      <c r="C115" s="58">
        <v>2.9444444444444446</v>
      </c>
      <c r="D115" s="58">
        <v>2.63</v>
      </c>
      <c r="E115" s="58"/>
      <c r="F115" s="58">
        <v>2.7616279069767442</v>
      </c>
      <c r="I115" s="56" t="s">
        <v>275</v>
      </c>
      <c r="J115" s="58">
        <v>3.2321428571428572</v>
      </c>
      <c r="K115" s="58">
        <v>1.9166666666666667</v>
      </c>
      <c r="L115" s="58">
        <v>3.7777777777777777</v>
      </c>
      <c r="M115" s="58">
        <v>2.774390243902439</v>
      </c>
    </row>
    <row r="116" spans="2:13" x14ac:dyDescent="0.25">
      <c r="B116" s="56" t="s">
        <v>276</v>
      </c>
      <c r="C116" s="58">
        <v>5.5</v>
      </c>
      <c r="D116" s="58">
        <v>4.5</v>
      </c>
      <c r="E116" s="58">
        <v>3</v>
      </c>
      <c r="F116" s="58">
        <v>5.0657894736842106</v>
      </c>
      <c r="I116" s="56" t="s">
        <v>276</v>
      </c>
      <c r="J116" s="58">
        <v>4</v>
      </c>
      <c r="K116" s="58">
        <v>3.5357142857142856</v>
      </c>
      <c r="L116" s="58">
        <v>7</v>
      </c>
      <c r="M116" s="58">
        <v>5.0142857142857142</v>
      </c>
    </row>
    <row r="117" spans="2:13" x14ac:dyDescent="0.25">
      <c r="B117" s="56" t="s">
        <v>335</v>
      </c>
      <c r="C117" s="58">
        <v>2.4583333333333335</v>
      </c>
      <c r="D117" s="58">
        <v>2.4210526315789473</v>
      </c>
      <c r="E117" s="58">
        <v>4.5</v>
      </c>
      <c r="F117" s="58">
        <v>2.5606060606060606</v>
      </c>
      <c r="I117" s="56" t="s">
        <v>335</v>
      </c>
      <c r="J117" s="58">
        <v>5.25</v>
      </c>
      <c r="K117" s="58">
        <v>1.875</v>
      </c>
      <c r="L117" s="58">
        <v>1.8611111111111112</v>
      </c>
      <c r="M117" s="58">
        <v>2.3166666666666669</v>
      </c>
    </row>
    <row r="118" spans="2:13" x14ac:dyDescent="0.25">
      <c r="B118" s="56" t="s">
        <v>344</v>
      </c>
      <c r="C118" s="58">
        <v>5.2769230769230768</v>
      </c>
      <c r="D118" s="58">
        <v>3.3333333333333335</v>
      </c>
      <c r="E118" s="58"/>
      <c r="F118" s="58">
        <v>4.565853658536585</v>
      </c>
      <c r="I118" s="56" t="s">
        <v>344</v>
      </c>
      <c r="J118" s="58">
        <v>5.4375</v>
      </c>
      <c r="K118" s="58">
        <v>4.4000000000000004</v>
      </c>
      <c r="L118" s="58">
        <v>3.746666666666667</v>
      </c>
      <c r="M118" s="58">
        <v>4.565853658536585</v>
      </c>
    </row>
    <row r="119" spans="2:13" x14ac:dyDescent="0.25">
      <c r="B119" s="11" t="s">
        <v>250</v>
      </c>
      <c r="C119" s="58">
        <v>4.3822784810126585</v>
      </c>
      <c r="D119" s="58">
        <v>3.0787671232876712</v>
      </c>
      <c r="E119" s="58">
        <v>4</v>
      </c>
      <c r="F119" s="58">
        <v>3.7609677419354841</v>
      </c>
      <c r="I119" s="11" t="s">
        <v>250</v>
      </c>
      <c r="J119" s="58">
        <v>4.4207317073170733</v>
      </c>
      <c r="K119" s="58">
        <v>2.86</v>
      </c>
      <c r="L119" s="58">
        <v>3.9589285714285714</v>
      </c>
      <c r="M119" s="58">
        <v>3.7139455782312929</v>
      </c>
    </row>
  </sheetData>
  <pageMargins left="0.31496062992125984" right="0.39370078740157483" top="0.39370078740157483" bottom="0.55118110236220474" header="0.23622047244094491" footer="0.31496062992125984"/>
  <pageSetup paperSize="9" scale="75" fitToHeight="0" orientation="landscape" r:id="rId11"/>
  <headerFooter>
    <oddFooter>&amp;LPS: &amp;Z&amp;F -- &amp;A&amp;R&amp;D; &amp;T --  Seite &amp;P &amp;8(von &amp;N)</oddFooter>
  </headerFooter>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x14ac:dyDescent="0.25"/>
  <cols>
    <col min="1" max="1" width="22.42578125" customWidth="1"/>
    <col min="2" max="2" width="23.7109375" customWidth="1"/>
    <col min="3" max="3" width="8.5703125" customWidth="1"/>
    <col min="4" max="4" width="2" customWidth="1"/>
    <col min="5" max="5" width="15.5703125" customWidth="1"/>
    <col min="6" max="6" width="26.42578125" bestFit="1" customWidth="1"/>
    <col min="7" max="7" width="27" customWidth="1"/>
  </cols>
  <sheetData>
    <row r="1" spans="1:5" ht="18.75" x14ac:dyDescent="0.3">
      <c r="A1" s="122" t="s">
        <v>342</v>
      </c>
    </row>
    <row r="2" spans="1:5" x14ac:dyDescent="0.25">
      <c r="A2" t="s">
        <v>249</v>
      </c>
    </row>
    <row r="4" spans="1:5" x14ac:dyDescent="0.25">
      <c r="A4" s="14" t="s">
        <v>247</v>
      </c>
    </row>
    <row r="5" spans="1:5" x14ac:dyDescent="0.25">
      <c r="A5" s="7" t="s">
        <v>313</v>
      </c>
      <c r="B5" s="7" t="s">
        <v>106</v>
      </c>
    </row>
    <row r="6" spans="1:5" x14ac:dyDescent="0.25">
      <c r="A6" s="7" t="s">
        <v>246</v>
      </c>
      <c r="B6" s="56" t="s">
        <v>237</v>
      </c>
      <c r="C6" s="56" t="s">
        <v>238</v>
      </c>
      <c r="D6" s="56"/>
      <c r="E6" s="56" t="s">
        <v>107</v>
      </c>
    </row>
    <row r="7" spans="1:5" x14ac:dyDescent="0.25">
      <c r="A7" s="11" t="s">
        <v>227</v>
      </c>
      <c r="B7" s="57">
        <v>4</v>
      </c>
      <c r="C7" s="57">
        <v>3</v>
      </c>
      <c r="D7" s="57">
        <v>1</v>
      </c>
      <c r="E7" s="57">
        <v>8</v>
      </c>
    </row>
    <row r="8" spans="1:5" x14ac:dyDescent="0.25">
      <c r="A8" s="11" t="s">
        <v>230</v>
      </c>
      <c r="B8" s="57">
        <v>18</v>
      </c>
      <c r="C8" s="57">
        <v>23</v>
      </c>
      <c r="D8" s="57"/>
      <c r="E8" s="57">
        <v>41</v>
      </c>
    </row>
    <row r="9" spans="1:5" x14ac:dyDescent="0.25">
      <c r="A9" s="11" t="s">
        <v>228</v>
      </c>
      <c r="B9" s="57">
        <v>28</v>
      </c>
      <c r="C9" s="57">
        <v>21</v>
      </c>
      <c r="D9" s="57">
        <v>1</v>
      </c>
      <c r="E9" s="57">
        <v>50</v>
      </c>
    </row>
    <row r="10" spans="1:5" x14ac:dyDescent="0.25">
      <c r="A10" s="11" t="s">
        <v>229</v>
      </c>
      <c r="B10" s="57">
        <v>29</v>
      </c>
      <c r="C10" s="57">
        <v>26</v>
      </c>
      <c r="D10" s="57">
        <v>1</v>
      </c>
      <c r="E10" s="57">
        <v>56</v>
      </c>
    </row>
    <row r="11" spans="1:5" x14ac:dyDescent="0.25">
      <c r="A11" s="11" t="s">
        <v>107</v>
      </c>
      <c r="B11" s="57">
        <v>79</v>
      </c>
      <c r="C11" s="57">
        <v>73</v>
      </c>
      <c r="D11" s="57">
        <v>3</v>
      </c>
      <c r="E11" s="57">
        <v>155</v>
      </c>
    </row>
  </sheetData>
  <pageMargins left="0.43" right="0.4" top="0.41" bottom="0.55000000000000004" header="0.25" footer="0.3"/>
  <pageSetup paperSize="9" orientation="portrait" horizontalDpi="4294967295" verticalDpi="4294967295" r:id="rId2"/>
  <headerFooter>
    <oddFooter>&amp;LPS: &amp;Z&amp;F -- &amp;A&amp;R&amp;D; &amp;T --  Seite &amp;P &amp;8(von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2" tint="-0.249977111117893"/>
    <pageSetUpPr fitToPage="1"/>
  </sheetPr>
  <dimension ref="A1:F20"/>
  <sheetViews>
    <sheetView zoomScaleNormal="100" workbookViewId="0"/>
  </sheetViews>
  <sheetFormatPr baseColWidth="10" defaultRowHeight="15.75" x14ac:dyDescent="0.25"/>
  <cols>
    <col min="1" max="1" width="4.28515625" style="100" customWidth="1"/>
    <col min="2" max="3" width="11.42578125" style="100"/>
    <col min="4" max="4" width="4" style="100" customWidth="1"/>
    <col min="5" max="8" width="11.42578125" style="100"/>
    <col min="9" max="9" width="12" style="100" customWidth="1"/>
    <col min="10" max="250" width="11.42578125" style="100"/>
    <col min="251" max="251" width="4.28515625" style="100" customWidth="1"/>
    <col min="252" max="253" width="11.42578125" style="100"/>
    <col min="254" max="254" width="4" style="100" customWidth="1"/>
    <col min="255" max="255" width="5.5703125" style="100" customWidth="1"/>
    <col min="256" max="256" width="11.42578125" style="100"/>
    <col min="257" max="257" width="8.5703125" style="100" customWidth="1"/>
    <col min="258" max="258" width="4.140625" style="100" customWidth="1"/>
    <col min="259" max="259" width="11.42578125" style="100"/>
    <col min="260" max="260" width="25.5703125" style="100" customWidth="1"/>
    <col min="261" max="264" width="11.42578125" style="100"/>
    <col min="265" max="265" width="12" style="100" customWidth="1"/>
    <col min="266" max="506" width="11.42578125" style="100"/>
    <col min="507" max="507" width="4.28515625" style="100" customWidth="1"/>
    <col min="508" max="509" width="11.42578125" style="100"/>
    <col min="510" max="510" width="4" style="100" customWidth="1"/>
    <col min="511" max="511" width="5.5703125" style="100" customWidth="1"/>
    <col min="512" max="512" width="11.42578125" style="100"/>
    <col min="513" max="513" width="8.5703125" style="100" customWidth="1"/>
    <col min="514" max="514" width="4.140625" style="100" customWidth="1"/>
    <col min="515" max="515" width="11.42578125" style="100"/>
    <col min="516" max="516" width="25.5703125" style="100" customWidth="1"/>
    <col min="517" max="520" width="11.42578125" style="100"/>
    <col min="521" max="521" width="12" style="100" customWidth="1"/>
    <col min="522" max="762" width="11.42578125" style="100"/>
    <col min="763" max="763" width="4.28515625" style="100" customWidth="1"/>
    <col min="764" max="765" width="11.42578125" style="100"/>
    <col min="766" max="766" width="4" style="100" customWidth="1"/>
    <col min="767" max="767" width="5.5703125" style="100" customWidth="1"/>
    <col min="768" max="768" width="11.42578125" style="100"/>
    <col min="769" max="769" width="8.5703125" style="100" customWidth="1"/>
    <col min="770" max="770" width="4.140625" style="100" customWidth="1"/>
    <col min="771" max="771" width="11.42578125" style="100"/>
    <col min="772" max="772" width="25.5703125" style="100" customWidth="1"/>
    <col min="773" max="776" width="11.42578125" style="100"/>
    <col min="777" max="777" width="12" style="100" customWidth="1"/>
    <col min="778" max="1018" width="11.42578125" style="100"/>
    <col min="1019" max="1019" width="4.28515625" style="100" customWidth="1"/>
    <col min="1020" max="1021" width="11.42578125" style="100"/>
    <col min="1022" max="1022" width="4" style="100" customWidth="1"/>
    <col min="1023" max="1023" width="5.5703125" style="100" customWidth="1"/>
    <col min="1024" max="1024" width="11.42578125" style="100"/>
    <col min="1025" max="1025" width="8.5703125" style="100" customWidth="1"/>
    <col min="1026" max="1026" width="4.140625" style="100" customWidth="1"/>
    <col min="1027" max="1027" width="11.42578125" style="100"/>
    <col min="1028" max="1028" width="25.5703125" style="100" customWidth="1"/>
    <col min="1029" max="1032" width="11.42578125" style="100"/>
    <col min="1033" max="1033" width="12" style="100" customWidth="1"/>
    <col min="1034" max="1274" width="11.42578125" style="100"/>
    <col min="1275" max="1275" width="4.28515625" style="100" customWidth="1"/>
    <col min="1276" max="1277" width="11.42578125" style="100"/>
    <col min="1278" max="1278" width="4" style="100" customWidth="1"/>
    <col min="1279" max="1279" width="5.5703125" style="100" customWidth="1"/>
    <col min="1280" max="1280" width="11.42578125" style="100"/>
    <col min="1281" max="1281" width="8.5703125" style="100" customWidth="1"/>
    <col min="1282" max="1282" width="4.140625" style="100" customWidth="1"/>
    <col min="1283" max="1283" width="11.42578125" style="100"/>
    <col min="1284" max="1284" width="25.5703125" style="100" customWidth="1"/>
    <col min="1285" max="1288" width="11.42578125" style="100"/>
    <col min="1289" max="1289" width="12" style="100" customWidth="1"/>
    <col min="1290" max="1530" width="11.42578125" style="100"/>
    <col min="1531" max="1531" width="4.28515625" style="100" customWidth="1"/>
    <col min="1532" max="1533" width="11.42578125" style="100"/>
    <col min="1534" max="1534" width="4" style="100" customWidth="1"/>
    <col min="1535" max="1535" width="5.5703125" style="100" customWidth="1"/>
    <col min="1536" max="1536" width="11.42578125" style="100"/>
    <col min="1537" max="1537" width="8.5703125" style="100" customWidth="1"/>
    <col min="1538" max="1538" width="4.140625" style="100" customWidth="1"/>
    <col min="1539" max="1539" width="11.42578125" style="100"/>
    <col min="1540" max="1540" width="25.5703125" style="100" customWidth="1"/>
    <col min="1541" max="1544" width="11.42578125" style="100"/>
    <col min="1545" max="1545" width="12" style="100" customWidth="1"/>
    <col min="1546" max="1786" width="11.42578125" style="100"/>
    <col min="1787" max="1787" width="4.28515625" style="100" customWidth="1"/>
    <col min="1788" max="1789" width="11.42578125" style="100"/>
    <col min="1790" max="1790" width="4" style="100" customWidth="1"/>
    <col min="1791" max="1791" width="5.5703125" style="100" customWidth="1"/>
    <col min="1792" max="1792" width="11.42578125" style="100"/>
    <col min="1793" max="1793" width="8.5703125" style="100" customWidth="1"/>
    <col min="1794" max="1794" width="4.140625" style="100" customWidth="1"/>
    <col min="1795" max="1795" width="11.42578125" style="100"/>
    <col min="1796" max="1796" width="25.5703125" style="100" customWidth="1"/>
    <col min="1797" max="1800" width="11.42578125" style="100"/>
    <col min="1801" max="1801" width="12" style="100" customWidth="1"/>
    <col min="1802" max="2042" width="11.42578125" style="100"/>
    <col min="2043" max="2043" width="4.28515625" style="100" customWidth="1"/>
    <col min="2044" max="2045" width="11.42578125" style="100"/>
    <col min="2046" max="2046" width="4" style="100" customWidth="1"/>
    <col min="2047" max="2047" width="5.5703125" style="100" customWidth="1"/>
    <col min="2048" max="2048" width="11.42578125" style="100"/>
    <col min="2049" max="2049" width="8.5703125" style="100" customWidth="1"/>
    <col min="2050" max="2050" width="4.140625" style="100" customWidth="1"/>
    <col min="2051" max="2051" width="11.42578125" style="100"/>
    <col min="2052" max="2052" width="25.5703125" style="100" customWidth="1"/>
    <col min="2053" max="2056" width="11.42578125" style="100"/>
    <col min="2057" max="2057" width="12" style="100" customWidth="1"/>
    <col min="2058" max="2298" width="11.42578125" style="100"/>
    <col min="2299" max="2299" width="4.28515625" style="100" customWidth="1"/>
    <col min="2300" max="2301" width="11.42578125" style="100"/>
    <col min="2302" max="2302" width="4" style="100" customWidth="1"/>
    <col min="2303" max="2303" width="5.5703125" style="100" customWidth="1"/>
    <col min="2304" max="2304" width="11.42578125" style="100"/>
    <col min="2305" max="2305" width="8.5703125" style="100" customWidth="1"/>
    <col min="2306" max="2306" width="4.140625" style="100" customWidth="1"/>
    <col min="2307" max="2307" width="11.42578125" style="100"/>
    <col min="2308" max="2308" width="25.5703125" style="100" customWidth="1"/>
    <col min="2309" max="2312" width="11.42578125" style="100"/>
    <col min="2313" max="2313" width="12" style="100" customWidth="1"/>
    <col min="2314" max="2554" width="11.42578125" style="100"/>
    <col min="2555" max="2555" width="4.28515625" style="100" customWidth="1"/>
    <col min="2556" max="2557" width="11.42578125" style="100"/>
    <col min="2558" max="2558" width="4" style="100" customWidth="1"/>
    <col min="2559" max="2559" width="5.5703125" style="100" customWidth="1"/>
    <col min="2560" max="2560" width="11.42578125" style="100"/>
    <col min="2561" max="2561" width="8.5703125" style="100" customWidth="1"/>
    <col min="2562" max="2562" width="4.140625" style="100" customWidth="1"/>
    <col min="2563" max="2563" width="11.42578125" style="100"/>
    <col min="2564" max="2564" width="25.5703125" style="100" customWidth="1"/>
    <col min="2565" max="2568" width="11.42578125" style="100"/>
    <col min="2569" max="2569" width="12" style="100" customWidth="1"/>
    <col min="2570" max="2810" width="11.42578125" style="100"/>
    <col min="2811" max="2811" width="4.28515625" style="100" customWidth="1"/>
    <col min="2812" max="2813" width="11.42578125" style="100"/>
    <col min="2814" max="2814" width="4" style="100" customWidth="1"/>
    <col min="2815" max="2815" width="5.5703125" style="100" customWidth="1"/>
    <col min="2816" max="2816" width="11.42578125" style="100"/>
    <col min="2817" max="2817" width="8.5703125" style="100" customWidth="1"/>
    <col min="2818" max="2818" width="4.140625" style="100" customWidth="1"/>
    <col min="2819" max="2819" width="11.42578125" style="100"/>
    <col min="2820" max="2820" width="25.5703125" style="100" customWidth="1"/>
    <col min="2821" max="2824" width="11.42578125" style="100"/>
    <col min="2825" max="2825" width="12" style="100" customWidth="1"/>
    <col min="2826" max="3066" width="11.42578125" style="100"/>
    <col min="3067" max="3067" width="4.28515625" style="100" customWidth="1"/>
    <col min="3068" max="3069" width="11.42578125" style="100"/>
    <col min="3070" max="3070" width="4" style="100" customWidth="1"/>
    <col min="3071" max="3071" width="5.5703125" style="100" customWidth="1"/>
    <col min="3072" max="3072" width="11.42578125" style="100"/>
    <col min="3073" max="3073" width="8.5703125" style="100" customWidth="1"/>
    <col min="3074" max="3074" width="4.140625" style="100" customWidth="1"/>
    <col min="3075" max="3075" width="11.42578125" style="100"/>
    <col min="3076" max="3076" width="25.5703125" style="100" customWidth="1"/>
    <col min="3077" max="3080" width="11.42578125" style="100"/>
    <col min="3081" max="3081" width="12" style="100" customWidth="1"/>
    <col min="3082" max="3322" width="11.42578125" style="100"/>
    <col min="3323" max="3323" width="4.28515625" style="100" customWidth="1"/>
    <col min="3324" max="3325" width="11.42578125" style="100"/>
    <col min="3326" max="3326" width="4" style="100" customWidth="1"/>
    <col min="3327" max="3327" width="5.5703125" style="100" customWidth="1"/>
    <col min="3328" max="3328" width="11.42578125" style="100"/>
    <col min="3329" max="3329" width="8.5703125" style="100" customWidth="1"/>
    <col min="3330" max="3330" width="4.140625" style="100" customWidth="1"/>
    <col min="3331" max="3331" width="11.42578125" style="100"/>
    <col min="3332" max="3332" width="25.5703125" style="100" customWidth="1"/>
    <col min="3333" max="3336" width="11.42578125" style="100"/>
    <col min="3337" max="3337" width="12" style="100" customWidth="1"/>
    <col min="3338" max="3578" width="11.42578125" style="100"/>
    <col min="3579" max="3579" width="4.28515625" style="100" customWidth="1"/>
    <col min="3580" max="3581" width="11.42578125" style="100"/>
    <col min="3582" max="3582" width="4" style="100" customWidth="1"/>
    <col min="3583" max="3583" width="5.5703125" style="100" customWidth="1"/>
    <col min="3584" max="3584" width="11.42578125" style="100"/>
    <col min="3585" max="3585" width="8.5703125" style="100" customWidth="1"/>
    <col min="3586" max="3586" width="4.140625" style="100" customWidth="1"/>
    <col min="3587" max="3587" width="11.42578125" style="100"/>
    <col min="3588" max="3588" width="25.5703125" style="100" customWidth="1"/>
    <col min="3589" max="3592" width="11.42578125" style="100"/>
    <col min="3593" max="3593" width="12" style="100" customWidth="1"/>
    <col min="3594" max="3834" width="11.42578125" style="100"/>
    <col min="3835" max="3835" width="4.28515625" style="100" customWidth="1"/>
    <col min="3836" max="3837" width="11.42578125" style="100"/>
    <col min="3838" max="3838" width="4" style="100" customWidth="1"/>
    <col min="3839" max="3839" width="5.5703125" style="100" customWidth="1"/>
    <col min="3840" max="3840" width="11.42578125" style="100"/>
    <col min="3841" max="3841" width="8.5703125" style="100" customWidth="1"/>
    <col min="3842" max="3842" width="4.140625" style="100" customWidth="1"/>
    <col min="3843" max="3843" width="11.42578125" style="100"/>
    <col min="3844" max="3844" width="25.5703125" style="100" customWidth="1"/>
    <col min="3845" max="3848" width="11.42578125" style="100"/>
    <col min="3849" max="3849" width="12" style="100" customWidth="1"/>
    <col min="3850" max="4090" width="11.42578125" style="100"/>
    <col min="4091" max="4091" width="4.28515625" style="100" customWidth="1"/>
    <col min="4092" max="4093" width="11.42578125" style="100"/>
    <col min="4094" max="4094" width="4" style="100" customWidth="1"/>
    <col min="4095" max="4095" width="5.5703125" style="100" customWidth="1"/>
    <col min="4096" max="4096" width="11.42578125" style="100"/>
    <col min="4097" max="4097" width="8.5703125" style="100" customWidth="1"/>
    <col min="4098" max="4098" width="4.140625" style="100" customWidth="1"/>
    <col min="4099" max="4099" width="11.42578125" style="100"/>
    <col min="4100" max="4100" width="25.5703125" style="100" customWidth="1"/>
    <col min="4101" max="4104" width="11.42578125" style="100"/>
    <col min="4105" max="4105" width="12" style="100" customWidth="1"/>
    <col min="4106" max="4346" width="11.42578125" style="100"/>
    <col min="4347" max="4347" width="4.28515625" style="100" customWidth="1"/>
    <col min="4348" max="4349" width="11.42578125" style="100"/>
    <col min="4350" max="4350" width="4" style="100" customWidth="1"/>
    <col min="4351" max="4351" width="5.5703125" style="100" customWidth="1"/>
    <col min="4352" max="4352" width="11.42578125" style="100"/>
    <col min="4353" max="4353" width="8.5703125" style="100" customWidth="1"/>
    <col min="4354" max="4354" width="4.140625" style="100" customWidth="1"/>
    <col min="4355" max="4355" width="11.42578125" style="100"/>
    <col min="4356" max="4356" width="25.5703125" style="100" customWidth="1"/>
    <col min="4357" max="4360" width="11.42578125" style="100"/>
    <col min="4361" max="4361" width="12" style="100" customWidth="1"/>
    <col min="4362" max="4602" width="11.42578125" style="100"/>
    <col min="4603" max="4603" width="4.28515625" style="100" customWidth="1"/>
    <col min="4604" max="4605" width="11.42578125" style="100"/>
    <col min="4606" max="4606" width="4" style="100" customWidth="1"/>
    <col min="4607" max="4607" width="5.5703125" style="100" customWidth="1"/>
    <col min="4608" max="4608" width="11.42578125" style="100"/>
    <col min="4609" max="4609" width="8.5703125" style="100" customWidth="1"/>
    <col min="4610" max="4610" width="4.140625" style="100" customWidth="1"/>
    <col min="4611" max="4611" width="11.42578125" style="100"/>
    <col min="4612" max="4612" width="25.5703125" style="100" customWidth="1"/>
    <col min="4613" max="4616" width="11.42578125" style="100"/>
    <col min="4617" max="4617" width="12" style="100" customWidth="1"/>
    <col min="4618" max="4858" width="11.42578125" style="100"/>
    <col min="4859" max="4859" width="4.28515625" style="100" customWidth="1"/>
    <col min="4860" max="4861" width="11.42578125" style="100"/>
    <col min="4862" max="4862" width="4" style="100" customWidth="1"/>
    <col min="4863" max="4863" width="5.5703125" style="100" customWidth="1"/>
    <col min="4864" max="4864" width="11.42578125" style="100"/>
    <col min="4865" max="4865" width="8.5703125" style="100" customWidth="1"/>
    <col min="4866" max="4866" width="4.140625" style="100" customWidth="1"/>
    <col min="4867" max="4867" width="11.42578125" style="100"/>
    <col min="4868" max="4868" width="25.5703125" style="100" customWidth="1"/>
    <col min="4869" max="4872" width="11.42578125" style="100"/>
    <col min="4873" max="4873" width="12" style="100" customWidth="1"/>
    <col min="4874" max="5114" width="11.42578125" style="100"/>
    <col min="5115" max="5115" width="4.28515625" style="100" customWidth="1"/>
    <col min="5116" max="5117" width="11.42578125" style="100"/>
    <col min="5118" max="5118" width="4" style="100" customWidth="1"/>
    <col min="5119" max="5119" width="5.5703125" style="100" customWidth="1"/>
    <col min="5120" max="5120" width="11.42578125" style="100"/>
    <col min="5121" max="5121" width="8.5703125" style="100" customWidth="1"/>
    <col min="5122" max="5122" width="4.140625" style="100" customWidth="1"/>
    <col min="5123" max="5123" width="11.42578125" style="100"/>
    <col min="5124" max="5124" width="25.5703125" style="100" customWidth="1"/>
    <col min="5125" max="5128" width="11.42578125" style="100"/>
    <col min="5129" max="5129" width="12" style="100" customWidth="1"/>
    <col min="5130" max="5370" width="11.42578125" style="100"/>
    <col min="5371" max="5371" width="4.28515625" style="100" customWidth="1"/>
    <col min="5372" max="5373" width="11.42578125" style="100"/>
    <col min="5374" max="5374" width="4" style="100" customWidth="1"/>
    <col min="5375" max="5375" width="5.5703125" style="100" customWidth="1"/>
    <col min="5376" max="5376" width="11.42578125" style="100"/>
    <col min="5377" max="5377" width="8.5703125" style="100" customWidth="1"/>
    <col min="5378" max="5378" width="4.140625" style="100" customWidth="1"/>
    <col min="5379" max="5379" width="11.42578125" style="100"/>
    <col min="5380" max="5380" width="25.5703125" style="100" customWidth="1"/>
    <col min="5381" max="5384" width="11.42578125" style="100"/>
    <col min="5385" max="5385" width="12" style="100" customWidth="1"/>
    <col min="5386" max="5626" width="11.42578125" style="100"/>
    <col min="5627" max="5627" width="4.28515625" style="100" customWidth="1"/>
    <col min="5628" max="5629" width="11.42578125" style="100"/>
    <col min="5630" max="5630" width="4" style="100" customWidth="1"/>
    <col min="5631" max="5631" width="5.5703125" style="100" customWidth="1"/>
    <col min="5632" max="5632" width="11.42578125" style="100"/>
    <col min="5633" max="5633" width="8.5703125" style="100" customWidth="1"/>
    <col min="5634" max="5634" width="4.140625" style="100" customWidth="1"/>
    <col min="5635" max="5635" width="11.42578125" style="100"/>
    <col min="5636" max="5636" width="25.5703125" style="100" customWidth="1"/>
    <col min="5637" max="5640" width="11.42578125" style="100"/>
    <col min="5641" max="5641" width="12" style="100" customWidth="1"/>
    <col min="5642" max="5882" width="11.42578125" style="100"/>
    <col min="5883" max="5883" width="4.28515625" style="100" customWidth="1"/>
    <col min="5884" max="5885" width="11.42578125" style="100"/>
    <col min="5886" max="5886" width="4" style="100" customWidth="1"/>
    <col min="5887" max="5887" width="5.5703125" style="100" customWidth="1"/>
    <col min="5888" max="5888" width="11.42578125" style="100"/>
    <col min="5889" max="5889" width="8.5703125" style="100" customWidth="1"/>
    <col min="5890" max="5890" width="4.140625" style="100" customWidth="1"/>
    <col min="5891" max="5891" width="11.42578125" style="100"/>
    <col min="5892" max="5892" width="25.5703125" style="100" customWidth="1"/>
    <col min="5893" max="5896" width="11.42578125" style="100"/>
    <col min="5897" max="5897" width="12" style="100" customWidth="1"/>
    <col min="5898" max="6138" width="11.42578125" style="100"/>
    <col min="6139" max="6139" width="4.28515625" style="100" customWidth="1"/>
    <col min="6140" max="6141" width="11.42578125" style="100"/>
    <col min="6142" max="6142" width="4" style="100" customWidth="1"/>
    <col min="6143" max="6143" width="5.5703125" style="100" customWidth="1"/>
    <col min="6144" max="6144" width="11.42578125" style="100"/>
    <col min="6145" max="6145" width="8.5703125" style="100" customWidth="1"/>
    <col min="6146" max="6146" width="4.140625" style="100" customWidth="1"/>
    <col min="6147" max="6147" width="11.42578125" style="100"/>
    <col min="6148" max="6148" width="25.5703125" style="100" customWidth="1"/>
    <col min="6149" max="6152" width="11.42578125" style="100"/>
    <col min="6153" max="6153" width="12" style="100" customWidth="1"/>
    <col min="6154" max="6394" width="11.42578125" style="100"/>
    <col min="6395" max="6395" width="4.28515625" style="100" customWidth="1"/>
    <col min="6396" max="6397" width="11.42578125" style="100"/>
    <col min="6398" max="6398" width="4" style="100" customWidth="1"/>
    <col min="6399" max="6399" width="5.5703125" style="100" customWidth="1"/>
    <col min="6400" max="6400" width="11.42578125" style="100"/>
    <col min="6401" max="6401" width="8.5703125" style="100" customWidth="1"/>
    <col min="6402" max="6402" width="4.140625" style="100" customWidth="1"/>
    <col min="6403" max="6403" width="11.42578125" style="100"/>
    <col min="6404" max="6404" width="25.5703125" style="100" customWidth="1"/>
    <col min="6405" max="6408" width="11.42578125" style="100"/>
    <col min="6409" max="6409" width="12" style="100" customWidth="1"/>
    <col min="6410" max="6650" width="11.42578125" style="100"/>
    <col min="6651" max="6651" width="4.28515625" style="100" customWidth="1"/>
    <col min="6652" max="6653" width="11.42578125" style="100"/>
    <col min="6654" max="6654" width="4" style="100" customWidth="1"/>
    <col min="6655" max="6655" width="5.5703125" style="100" customWidth="1"/>
    <col min="6656" max="6656" width="11.42578125" style="100"/>
    <col min="6657" max="6657" width="8.5703125" style="100" customWidth="1"/>
    <col min="6658" max="6658" width="4.140625" style="100" customWidth="1"/>
    <col min="6659" max="6659" width="11.42578125" style="100"/>
    <col min="6660" max="6660" width="25.5703125" style="100" customWidth="1"/>
    <col min="6661" max="6664" width="11.42578125" style="100"/>
    <col min="6665" max="6665" width="12" style="100" customWidth="1"/>
    <col min="6666" max="6906" width="11.42578125" style="100"/>
    <col min="6907" max="6907" width="4.28515625" style="100" customWidth="1"/>
    <col min="6908" max="6909" width="11.42578125" style="100"/>
    <col min="6910" max="6910" width="4" style="100" customWidth="1"/>
    <col min="6911" max="6911" width="5.5703125" style="100" customWidth="1"/>
    <col min="6912" max="6912" width="11.42578125" style="100"/>
    <col min="6913" max="6913" width="8.5703125" style="100" customWidth="1"/>
    <col min="6914" max="6914" width="4.140625" style="100" customWidth="1"/>
    <col min="6915" max="6915" width="11.42578125" style="100"/>
    <col min="6916" max="6916" width="25.5703125" style="100" customWidth="1"/>
    <col min="6917" max="6920" width="11.42578125" style="100"/>
    <col min="6921" max="6921" width="12" style="100" customWidth="1"/>
    <col min="6922" max="7162" width="11.42578125" style="100"/>
    <col min="7163" max="7163" width="4.28515625" style="100" customWidth="1"/>
    <col min="7164" max="7165" width="11.42578125" style="100"/>
    <col min="7166" max="7166" width="4" style="100" customWidth="1"/>
    <col min="7167" max="7167" width="5.5703125" style="100" customWidth="1"/>
    <col min="7168" max="7168" width="11.42578125" style="100"/>
    <col min="7169" max="7169" width="8.5703125" style="100" customWidth="1"/>
    <col min="7170" max="7170" width="4.140625" style="100" customWidth="1"/>
    <col min="7171" max="7171" width="11.42578125" style="100"/>
    <col min="7172" max="7172" width="25.5703125" style="100" customWidth="1"/>
    <col min="7173" max="7176" width="11.42578125" style="100"/>
    <col min="7177" max="7177" width="12" style="100" customWidth="1"/>
    <col min="7178" max="7418" width="11.42578125" style="100"/>
    <col min="7419" max="7419" width="4.28515625" style="100" customWidth="1"/>
    <col min="7420" max="7421" width="11.42578125" style="100"/>
    <col min="7422" max="7422" width="4" style="100" customWidth="1"/>
    <col min="7423" max="7423" width="5.5703125" style="100" customWidth="1"/>
    <col min="7424" max="7424" width="11.42578125" style="100"/>
    <col min="7425" max="7425" width="8.5703125" style="100" customWidth="1"/>
    <col min="7426" max="7426" width="4.140625" style="100" customWidth="1"/>
    <col min="7427" max="7427" width="11.42578125" style="100"/>
    <col min="7428" max="7428" width="25.5703125" style="100" customWidth="1"/>
    <col min="7429" max="7432" width="11.42578125" style="100"/>
    <col min="7433" max="7433" width="12" style="100" customWidth="1"/>
    <col min="7434" max="7674" width="11.42578125" style="100"/>
    <col min="7675" max="7675" width="4.28515625" style="100" customWidth="1"/>
    <col min="7676" max="7677" width="11.42578125" style="100"/>
    <col min="7678" max="7678" width="4" style="100" customWidth="1"/>
    <col min="7679" max="7679" width="5.5703125" style="100" customWidth="1"/>
    <col min="7680" max="7680" width="11.42578125" style="100"/>
    <col min="7681" max="7681" width="8.5703125" style="100" customWidth="1"/>
    <col min="7682" max="7682" width="4.140625" style="100" customWidth="1"/>
    <col min="7683" max="7683" width="11.42578125" style="100"/>
    <col min="7684" max="7684" width="25.5703125" style="100" customWidth="1"/>
    <col min="7685" max="7688" width="11.42578125" style="100"/>
    <col min="7689" max="7689" width="12" style="100" customWidth="1"/>
    <col min="7690" max="7930" width="11.42578125" style="100"/>
    <col min="7931" max="7931" width="4.28515625" style="100" customWidth="1"/>
    <col min="7932" max="7933" width="11.42578125" style="100"/>
    <col min="7934" max="7934" width="4" style="100" customWidth="1"/>
    <col min="7935" max="7935" width="5.5703125" style="100" customWidth="1"/>
    <col min="7936" max="7936" width="11.42578125" style="100"/>
    <col min="7937" max="7937" width="8.5703125" style="100" customWidth="1"/>
    <col min="7938" max="7938" width="4.140625" style="100" customWidth="1"/>
    <col min="7939" max="7939" width="11.42578125" style="100"/>
    <col min="7940" max="7940" width="25.5703125" style="100" customWidth="1"/>
    <col min="7941" max="7944" width="11.42578125" style="100"/>
    <col min="7945" max="7945" width="12" style="100" customWidth="1"/>
    <col min="7946" max="8186" width="11.42578125" style="100"/>
    <col min="8187" max="8187" width="4.28515625" style="100" customWidth="1"/>
    <col min="8188" max="8189" width="11.42578125" style="100"/>
    <col min="8190" max="8190" width="4" style="100" customWidth="1"/>
    <col min="8191" max="8191" width="5.5703125" style="100" customWidth="1"/>
    <col min="8192" max="8192" width="11.42578125" style="100"/>
    <col min="8193" max="8193" width="8.5703125" style="100" customWidth="1"/>
    <col min="8194" max="8194" width="4.140625" style="100" customWidth="1"/>
    <col min="8195" max="8195" width="11.42578125" style="100"/>
    <col min="8196" max="8196" width="25.5703125" style="100" customWidth="1"/>
    <col min="8197" max="8200" width="11.42578125" style="100"/>
    <col min="8201" max="8201" width="12" style="100" customWidth="1"/>
    <col min="8202" max="8442" width="11.42578125" style="100"/>
    <col min="8443" max="8443" width="4.28515625" style="100" customWidth="1"/>
    <col min="8444" max="8445" width="11.42578125" style="100"/>
    <col min="8446" max="8446" width="4" style="100" customWidth="1"/>
    <col min="8447" max="8447" width="5.5703125" style="100" customWidth="1"/>
    <col min="8448" max="8448" width="11.42578125" style="100"/>
    <col min="8449" max="8449" width="8.5703125" style="100" customWidth="1"/>
    <col min="8450" max="8450" width="4.140625" style="100" customWidth="1"/>
    <col min="8451" max="8451" width="11.42578125" style="100"/>
    <col min="8452" max="8452" width="25.5703125" style="100" customWidth="1"/>
    <col min="8453" max="8456" width="11.42578125" style="100"/>
    <col min="8457" max="8457" width="12" style="100" customWidth="1"/>
    <col min="8458" max="8698" width="11.42578125" style="100"/>
    <col min="8699" max="8699" width="4.28515625" style="100" customWidth="1"/>
    <col min="8700" max="8701" width="11.42578125" style="100"/>
    <col min="8702" max="8702" width="4" style="100" customWidth="1"/>
    <col min="8703" max="8703" width="5.5703125" style="100" customWidth="1"/>
    <col min="8704" max="8704" width="11.42578125" style="100"/>
    <col min="8705" max="8705" width="8.5703125" style="100" customWidth="1"/>
    <col min="8706" max="8706" width="4.140625" style="100" customWidth="1"/>
    <col min="8707" max="8707" width="11.42578125" style="100"/>
    <col min="8708" max="8708" width="25.5703125" style="100" customWidth="1"/>
    <col min="8709" max="8712" width="11.42578125" style="100"/>
    <col min="8713" max="8713" width="12" style="100" customWidth="1"/>
    <col min="8714" max="8954" width="11.42578125" style="100"/>
    <col min="8955" max="8955" width="4.28515625" style="100" customWidth="1"/>
    <col min="8956" max="8957" width="11.42578125" style="100"/>
    <col min="8958" max="8958" width="4" style="100" customWidth="1"/>
    <col min="8959" max="8959" width="5.5703125" style="100" customWidth="1"/>
    <col min="8960" max="8960" width="11.42578125" style="100"/>
    <col min="8961" max="8961" width="8.5703125" style="100" customWidth="1"/>
    <col min="8962" max="8962" width="4.140625" style="100" customWidth="1"/>
    <col min="8963" max="8963" width="11.42578125" style="100"/>
    <col min="8964" max="8964" width="25.5703125" style="100" customWidth="1"/>
    <col min="8965" max="8968" width="11.42578125" style="100"/>
    <col min="8969" max="8969" width="12" style="100" customWidth="1"/>
    <col min="8970" max="9210" width="11.42578125" style="100"/>
    <col min="9211" max="9211" width="4.28515625" style="100" customWidth="1"/>
    <col min="9212" max="9213" width="11.42578125" style="100"/>
    <col min="9214" max="9214" width="4" style="100" customWidth="1"/>
    <col min="9215" max="9215" width="5.5703125" style="100" customWidth="1"/>
    <col min="9216" max="9216" width="11.42578125" style="100"/>
    <col min="9217" max="9217" width="8.5703125" style="100" customWidth="1"/>
    <col min="9218" max="9218" width="4.140625" style="100" customWidth="1"/>
    <col min="9219" max="9219" width="11.42578125" style="100"/>
    <col min="9220" max="9220" width="25.5703125" style="100" customWidth="1"/>
    <col min="9221" max="9224" width="11.42578125" style="100"/>
    <col min="9225" max="9225" width="12" style="100" customWidth="1"/>
    <col min="9226" max="9466" width="11.42578125" style="100"/>
    <col min="9467" max="9467" width="4.28515625" style="100" customWidth="1"/>
    <col min="9468" max="9469" width="11.42578125" style="100"/>
    <col min="9470" max="9470" width="4" style="100" customWidth="1"/>
    <col min="9471" max="9471" width="5.5703125" style="100" customWidth="1"/>
    <col min="9472" max="9472" width="11.42578125" style="100"/>
    <col min="9473" max="9473" width="8.5703125" style="100" customWidth="1"/>
    <col min="9474" max="9474" width="4.140625" style="100" customWidth="1"/>
    <col min="9475" max="9475" width="11.42578125" style="100"/>
    <col min="9476" max="9476" width="25.5703125" style="100" customWidth="1"/>
    <col min="9477" max="9480" width="11.42578125" style="100"/>
    <col min="9481" max="9481" width="12" style="100" customWidth="1"/>
    <col min="9482" max="9722" width="11.42578125" style="100"/>
    <col min="9723" max="9723" width="4.28515625" style="100" customWidth="1"/>
    <col min="9724" max="9725" width="11.42578125" style="100"/>
    <col min="9726" max="9726" width="4" style="100" customWidth="1"/>
    <col min="9727" max="9727" width="5.5703125" style="100" customWidth="1"/>
    <col min="9728" max="9728" width="11.42578125" style="100"/>
    <col min="9729" max="9729" width="8.5703125" style="100" customWidth="1"/>
    <col min="9730" max="9730" width="4.140625" style="100" customWidth="1"/>
    <col min="9731" max="9731" width="11.42578125" style="100"/>
    <col min="9732" max="9732" width="25.5703125" style="100" customWidth="1"/>
    <col min="9733" max="9736" width="11.42578125" style="100"/>
    <col min="9737" max="9737" width="12" style="100" customWidth="1"/>
    <col min="9738" max="9978" width="11.42578125" style="100"/>
    <col min="9979" max="9979" width="4.28515625" style="100" customWidth="1"/>
    <col min="9980" max="9981" width="11.42578125" style="100"/>
    <col min="9982" max="9982" width="4" style="100" customWidth="1"/>
    <col min="9983" max="9983" width="5.5703125" style="100" customWidth="1"/>
    <col min="9984" max="9984" width="11.42578125" style="100"/>
    <col min="9985" max="9985" width="8.5703125" style="100" customWidth="1"/>
    <col min="9986" max="9986" width="4.140625" style="100" customWidth="1"/>
    <col min="9987" max="9987" width="11.42578125" style="100"/>
    <col min="9988" max="9988" width="25.5703125" style="100" customWidth="1"/>
    <col min="9989" max="9992" width="11.42578125" style="100"/>
    <col min="9993" max="9993" width="12" style="100" customWidth="1"/>
    <col min="9994" max="10234" width="11.42578125" style="100"/>
    <col min="10235" max="10235" width="4.28515625" style="100" customWidth="1"/>
    <col min="10236" max="10237" width="11.42578125" style="100"/>
    <col min="10238" max="10238" width="4" style="100" customWidth="1"/>
    <col min="10239" max="10239" width="5.5703125" style="100" customWidth="1"/>
    <col min="10240" max="10240" width="11.42578125" style="100"/>
    <col min="10241" max="10241" width="8.5703125" style="100" customWidth="1"/>
    <col min="10242" max="10242" width="4.140625" style="100" customWidth="1"/>
    <col min="10243" max="10243" width="11.42578125" style="100"/>
    <col min="10244" max="10244" width="25.5703125" style="100" customWidth="1"/>
    <col min="10245" max="10248" width="11.42578125" style="100"/>
    <col min="10249" max="10249" width="12" style="100" customWidth="1"/>
    <col min="10250" max="10490" width="11.42578125" style="100"/>
    <col min="10491" max="10491" width="4.28515625" style="100" customWidth="1"/>
    <col min="10492" max="10493" width="11.42578125" style="100"/>
    <col min="10494" max="10494" width="4" style="100" customWidth="1"/>
    <col min="10495" max="10495" width="5.5703125" style="100" customWidth="1"/>
    <col min="10496" max="10496" width="11.42578125" style="100"/>
    <col min="10497" max="10497" width="8.5703125" style="100" customWidth="1"/>
    <col min="10498" max="10498" width="4.140625" style="100" customWidth="1"/>
    <col min="10499" max="10499" width="11.42578125" style="100"/>
    <col min="10500" max="10500" width="25.5703125" style="100" customWidth="1"/>
    <col min="10501" max="10504" width="11.42578125" style="100"/>
    <col min="10505" max="10505" width="12" style="100" customWidth="1"/>
    <col min="10506" max="10746" width="11.42578125" style="100"/>
    <col min="10747" max="10747" width="4.28515625" style="100" customWidth="1"/>
    <col min="10748" max="10749" width="11.42578125" style="100"/>
    <col min="10750" max="10750" width="4" style="100" customWidth="1"/>
    <col min="10751" max="10751" width="5.5703125" style="100" customWidth="1"/>
    <col min="10752" max="10752" width="11.42578125" style="100"/>
    <col min="10753" max="10753" width="8.5703125" style="100" customWidth="1"/>
    <col min="10754" max="10754" width="4.140625" style="100" customWidth="1"/>
    <col min="10755" max="10755" width="11.42578125" style="100"/>
    <col min="10756" max="10756" width="25.5703125" style="100" customWidth="1"/>
    <col min="10757" max="10760" width="11.42578125" style="100"/>
    <col min="10761" max="10761" width="12" style="100" customWidth="1"/>
    <col min="10762" max="11002" width="11.42578125" style="100"/>
    <col min="11003" max="11003" width="4.28515625" style="100" customWidth="1"/>
    <col min="11004" max="11005" width="11.42578125" style="100"/>
    <col min="11006" max="11006" width="4" style="100" customWidth="1"/>
    <col min="11007" max="11007" width="5.5703125" style="100" customWidth="1"/>
    <col min="11008" max="11008" width="11.42578125" style="100"/>
    <col min="11009" max="11009" width="8.5703125" style="100" customWidth="1"/>
    <col min="11010" max="11010" width="4.140625" style="100" customWidth="1"/>
    <col min="11011" max="11011" width="11.42578125" style="100"/>
    <col min="11012" max="11012" width="25.5703125" style="100" customWidth="1"/>
    <col min="11013" max="11016" width="11.42578125" style="100"/>
    <col min="11017" max="11017" width="12" style="100" customWidth="1"/>
    <col min="11018" max="11258" width="11.42578125" style="100"/>
    <col min="11259" max="11259" width="4.28515625" style="100" customWidth="1"/>
    <col min="11260" max="11261" width="11.42578125" style="100"/>
    <col min="11262" max="11262" width="4" style="100" customWidth="1"/>
    <col min="11263" max="11263" width="5.5703125" style="100" customWidth="1"/>
    <col min="11264" max="11264" width="11.42578125" style="100"/>
    <col min="11265" max="11265" width="8.5703125" style="100" customWidth="1"/>
    <col min="11266" max="11266" width="4.140625" style="100" customWidth="1"/>
    <col min="11267" max="11267" width="11.42578125" style="100"/>
    <col min="11268" max="11268" width="25.5703125" style="100" customWidth="1"/>
    <col min="11269" max="11272" width="11.42578125" style="100"/>
    <col min="11273" max="11273" width="12" style="100" customWidth="1"/>
    <col min="11274" max="11514" width="11.42578125" style="100"/>
    <col min="11515" max="11515" width="4.28515625" style="100" customWidth="1"/>
    <col min="11516" max="11517" width="11.42578125" style="100"/>
    <col min="11518" max="11518" width="4" style="100" customWidth="1"/>
    <col min="11519" max="11519" width="5.5703125" style="100" customWidth="1"/>
    <col min="11520" max="11520" width="11.42578125" style="100"/>
    <col min="11521" max="11521" width="8.5703125" style="100" customWidth="1"/>
    <col min="11522" max="11522" width="4.140625" style="100" customWidth="1"/>
    <col min="11523" max="11523" width="11.42578125" style="100"/>
    <col min="11524" max="11524" width="25.5703125" style="100" customWidth="1"/>
    <col min="11525" max="11528" width="11.42578125" style="100"/>
    <col min="11529" max="11529" width="12" style="100" customWidth="1"/>
    <col min="11530" max="11770" width="11.42578125" style="100"/>
    <col min="11771" max="11771" width="4.28515625" style="100" customWidth="1"/>
    <col min="11772" max="11773" width="11.42578125" style="100"/>
    <col min="11774" max="11774" width="4" style="100" customWidth="1"/>
    <col min="11775" max="11775" width="5.5703125" style="100" customWidth="1"/>
    <col min="11776" max="11776" width="11.42578125" style="100"/>
    <col min="11777" max="11777" width="8.5703125" style="100" customWidth="1"/>
    <col min="11778" max="11778" width="4.140625" style="100" customWidth="1"/>
    <col min="11779" max="11779" width="11.42578125" style="100"/>
    <col min="11780" max="11780" width="25.5703125" style="100" customWidth="1"/>
    <col min="11781" max="11784" width="11.42578125" style="100"/>
    <col min="11785" max="11785" width="12" style="100" customWidth="1"/>
    <col min="11786" max="12026" width="11.42578125" style="100"/>
    <col min="12027" max="12027" width="4.28515625" style="100" customWidth="1"/>
    <col min="12028" max="12029" width="11.42578125" style="100"/>
    <col min="12030" max="12030" width="4" style="100" customWidth="1"/>
    <col min="12031" max="12031" width="5.5703125" style="100" customWidth="1"/>
    <col min="12032" max="12032" width="11.42578125" style="100"/>
    <col min="12033" max="12033" width="8.5703125" style="100" customWidth="1"/>
    <col min="12034" max="12034" width="4.140625" style="100" customWidth="1"/>
    <col min="12035" max="12035" width="11.42578125" style="100"/>
    <col min="12036" max="12036" width="25.5703125" style="100" customWidth="1"/>
    <col min="12037" max="12040" width="11.42578125" style="100"/>
    <col min="12041" max="12041" width="12" style="100" customWidth="1"/>
    <col min="12042" max="12282" width="11.42578125" style="100"/>
    <col min="12283" max="12283" width="4.28515625" style="100" customWidth="1"/>
    <col min="12284" max="12285" width="11.42578125" style="100"/>
    <col min="12286" max="12286" width="4" style="100" customWidth="1"/>
    <col min="12287" max="12287" width="5.5703125" style="100" customWidth="1"/>
    <col min="12288" max="12288" width="11.42578125" style="100"/>
    <col min="12289" max="12289" width="8.5703125" style="100" customWidth="1"/>
    <col min="12290" max="12290" width="4.140625" style="100" customWidth="1"/>
    <col min="12291" max="12291" width="11.42578125" style="100"/>
    <col min="12292" max="12292" width="25.5703125" style="100" customWidth="1"/>
    <col min="12293" max="12296" width="11.42578125" style="100"/>
    <col min="12297" max="12297" width="12" style="100" customWidth="1"/>
    <col min="12298" max="12538" width="11.42578125" style="100"/>
    <col min="12539" max="12539" width="4.28515625" style="100" customWidth="1"/>
    <col min="12540" max="12541" width="11.42578125" style="100"/>
    <col min="12542" max="12542" width="4" style="100" customWidth="1"/>
    <col min="12543" max="12543" width="5.5703125" style="100" customWidth="1"/>
    <col min="12544" max="12544" width="11.42578125" style="100"/>
    <col min="12545" max="12545" width="8.5703125" style="100" customWidth="1"/>
    <col min="12546" max="12546" width="4.140625" style="100" customWidth="1"/>
    <col min="12547" max="12547" width="11.42578125" style="100"/>
    <col min="12548" max="12548" width="25.5703125" style="100" customWidth="1"/>
    <col min="12549" max="12552" width="11.42578125" style="100"/>
    <col min="12553" max="12553" width="12" style="100" customWidth="1"/>
    <col min="12554" max="12794" width="11.42578125" style="100"/>
    <col min="12795" max="12795" width="4.28515625" style="100" customWidth="1"/>
    <col min="12796" max="12797" width="11.42578125" style="100"/>
    <col min="12798" max="12798" width="4" style="100" customWidth="1"/>
    <col min="12799" max="12799" width="5.5703125" style="100" customWidth="1"/>
    <col min="12800" max="12800" width="11.42578125" style="100"/>
    <col min="12801" max="12801" width="8.5703125" style="100" customWidth="1"/>
    <col min="12802" max="12802" width="4.140625" style="100" customWidth="1"/>
    <col min="12803" max="12803" width="11.42578125" style="100"/>
    <col min="12804" max="12804" width="25.5703125" style="100" customWidth="1"/>
    <col min="12805" max="12808" width="11.42578125" style="100"/>
    <col min="12809" max="12809" width="12" style="100" customWidth="1"/>
    <col min="12810" max="13050" width="11.42578125" style="100"/>
    <col min="13051" max="13051" width="4.28515625" style="100" customWidth="1"/>
    <col min="13052" max="13053" width="11.42578125" style="100"/>
    <col min="13054" max="13054" width="4" style="100" customWidth="1"/>
    <col min="13055" max="13055" width="5.5703125" style="100" customWidth="1"/>
    <col min="13056" max="13056" width="11.42578125" style="100"/>
    <col min="13057" max="13057" width="8.5703125" style="100" customWidth="1"/>
    <col min="13058" max="13058" width="4.140625" style="100" customWidth="1"/>
    <col min="13059" max="13059" width="11.42578125" style="100"/>
    <col min="13060" max="13060" width="25.5703125" style="100" customWidth="1"/>
    <col min="13061" max="13064" width="11.42578125" style="100"/>
    <col min="13065" max="13065" width="12" style="100" customWidth="1"/>
    <col min="13066" max="13306" width="11.42578125" style="100"/>
    <col min="13307" max="13307" width="4.28515625" style="100" customWidth="1"/>
    <col min="13308" max="13309" width="11.42578125" style="100"/>
    <col min="13310" max="13310" width="4" style="100" customWidth="1"/>
    <col min="13311" max="13311" width="5.5703125" style="100" customWidth="1"/>
    <col min="13312" max="13312" width="11.42578125" style="100"/>
    <col min="13313" max="13313" width="8.5703125" style="100" customWidth="1"/>
    <col min="13314" max="13314" width="4.140625" style="100" customWidth="1"/>
    <col min="13315" max="13315" width="11.42578125" style="100"/>
    <col min="13316" max="13316" width="25.5703125" style="100" customWidth="1"/>
    <col min="13317" max="13320" width="11.42578125" style="100"/>
    <col min="13321" max="13321" width="12" style="100" customWidth="1"/>
    <col min="13322" max="13562" width="11.42578125" style="100"/>
    <col min="13563" max="13563" width="4.28515625" style="100" customWidth="1"/>
    <col min="13564" max="13565" width="11.42578125" style="100"/>
    <col min="13566" max="13566" width="4" style="100" customWidth="1"/>
    <col min="13567" max="13567" width="5.5703125" style="100" customWidth="1"/>
    <col min="13568" max="13568" width="11.42578125" style="100"/>
    <col min="13569" max="13569" width="8.5703125" style="100" customWidth="1"/>
    <col min="13570" max="13570" width="4.140625" style="100" customWidth="1"/>
    <col min="13571" max="13571" width="11.42578125" style="100"/>
    <col min="13572" max="13572" width="25.5703125" style="100" customWidth="1"/>
    <col min="13573" max="13576" width="11.42578125" style="100"/>
    <col min="13577" max="13577" width="12" style="100" customWidth="1"/>
    <col min="13578" max="13818" width="11.42578125" style="100"/>
    <col min="13819" max="13819" width="4.28515625" style="100" customWidth="1"/>
    <col min="13820" max="13821" width="11.42578125" style="100"/>
    <col min="13822" max="13822" width="4" style="100" customWidth="1"/>
    <col min="13823" max="13823" width="5.5703125" style="100" customWidth="1"/>
    <col min="13824" max="13824" width="11.42578125" style="100"/>
    <col min="13825" max="13825" width="8.5703125" style="100" customWidth="1"/>
    <col min="13826" max="13826" width="4.140625" style="100" customWidth="1"/>
    <col min="13827" max="13827" width="11.42578125" style="100"/>
    <col min="13828" max="13828" width="25.5703125" style="100" customWidth="1"/>
    <col min="13829" max="13832" width="11.42578125" style="100"/>
    <col min="13833" max="13833" width="12" style="100" customWidth="1"/>
    <col min="13834" max="14074" width="11.42578125" style="100"/>
    <col min="14075" max="14075" width="4.28515625" style="100" customWidth="1"/>
    <col min="14076" max="14077" width="11.42578125" style="100"/>
    <col min="14078" max="14078" width="4" style="100" customWidth="1"/>
    <col min="14079" max="14079" width="5.5703125" style="100" customWidth="1"/>
    <col min="14080" max="14080" width="11.42578125" style="100"/>
    <col min="14081" max="14081" width="8.5703125" style="100" customWidth="1"/>
    <col min="14082" max="14082" width="4.140625" style="100" customWidth="1"/>
    <col min="14083" max="14083" width="11.42578125" style="100"/>
    <col min="14084" max="14084" width="25.5703125" style="100" customWidth="1"/>
    <col min="14085" max="14088" width="11.42578125" style="100"/>
    <col min="14089" max="14089" width="12" style="100" customWidth="1"/>
    <col min="14090" max="14330" width="11.42578125" style="100"/>
    <col min="14331" max="14331" width="4.28515625" style="100" customWidth="1"/>
    <col min="14332" max="14333" width="11.42578125" style="100"/>
    <col min="14334" max="14334" width="4" style="100" customWidth="1"/>
    <col min="14335" max="14335" width="5.5703125" style="100" customWidth="1"/>
    <col min="14336" max="14336" width="11.42578125" style="100"/>
    <col min="14337" max="14337" width="8.5703125" style="100" customWidth="1"/>
    <col min="14338" max="14338" width="4.140625" style="100" customWidth="1"/>
    <col min="14339" max="14339" width="11.42578125" style="100"/>
    <col min="14340" max="14340" width="25.5703125" style="100" customWidth="1"/>
    <col min="14341" max="14344" width="11.42578125" style="100"/>
    <col min="14345" max="14345" width="12" style="100" customWidth="1"/>
    <col min="14346" max="14586" width="11.42578125" style="100"/>
    <col min="14587" max="14587" width="4.28515625" style="100" customWidth="1"/>
    <col min="14588" max="14589" width="11.42578125" style="100"/>
    <col min="14590" max="14590" width="4" style="100" customWidth="1"/>
    <col min="14591" max="14591" width="5.5703125" style="100" customWidth="1"/>
    <col min="14592" max="14592" width="11.42578125" style="100"/>
    <col min="14593" max="14593" width="8.5703125" style="100" customWidth="1"/>
    <col min="14594" max="14594" width="4.140625" style="100" customWidth="1"/>
    <col min="14595" max="14595" width="11.42578125" style="100"/>
    <col min="14596" max="14596" width="25.5703125" style="100" customWidth="1"/>
    <col min="14597" max="14600" width="11.42578125" style="100"/>
    <col min="14601" max="14601" width="12" style="100" customWidth="1"/>
    <col min="14602" max="14842" width="11.42578125" style="100"/>
    <col min="14843" max="14843" width="4.28515625" style="100" customWidth="1"/>
    <col min="14844" max="14845" width="11.42578125" style="100"/>
    <col min="14846" max="14846" width="4" style="100" customWidth="1"/>
    <col min="14847" max="14847" width="5.5703125" style="100" customWidth="1"/>
    <col min="14848" max="14848" width="11.42578125" style="100"/>
    <col min="14849" max="14849" width="8.5703125" style="100" customWidth="1"/>
    <col min="14850" max="14850" width="4.140625" style="100" customWidth="1"/>
    <col min="14851" max="14851" width="11.42578125" style="100"/>
    <col min="14852" max="14852" width="25.5703125" style="100" customWidth="1"/>
    <col min="14853" max="14856" width="11.42578125" style="100"/>
    <col min="14857" max="14857" width="12" style="100" customWidth="1"/>
    <col min="14858" max="15098" width="11.42578125" style="100"/>
    <col min="15099" max="15099" width="4.28515625" style="100" customWidth="1"/>
    <col min="15100" max="15101" width="11.42578125" style="100"/>
    <col min="15102" max="15102" width="4" style="100" customWidth="1"/>
    <col min="15103" max="15103" width="5.5703125" style="100" customWidth="1"/>
    <col min="15104" max="15104" width="11.42578125" style="100"/>
    <col min="15105" max="15105" width="8.5703125" style="100" customWidth="1"/>
    <col min="15106" max="15106" width="4.140625" style="100" customWidth="1"/>
    <col min="15107" max="15107" width="11.42578125" style="100"/>
    <col min="15108" max="15108" width="25.5703125" style="100" customWidth="1"/>
    <col min="15109" max="15112" width="11.42578125" style="100"/>
    <col min="15113" max="15113" width="12" style="100" customWidth="1"/>
    <col min="15114" max="15354" width="11.42578125" style="100"/>
    <col min="15355" max="15355" width="4.28515625" style="100" customWidth="1"/>
    <col min="15356" max="15357" width="11.42578125" style="100"/>
    <col min="15358" max="15358" width="4" style="100" customWidth="1"/>
    <col min="15359" max="15359" width="5.5703125" style="100" customWidth="1"/>
    <col min="15360" max="15360" width="11.42578125" style="100"/>
    <col min="15361" max="15361" width="8.5703125" style="100" customWidth="1"/>
    <col min="15362" max="15362" width="4.140625" style="100" customWidth="1"/>
    <col min="15363" max="15363" width="11.42578125" style="100"/>
    <col min="15364" max="15364" width="25.5703125" style="100" customWidth="1"/>
    <col min="15365" max="15368" width="11.42578125" style="100"/>
    <col min="15369" max="15369" width="12" style="100" customWidth="1"/>
    <col min="15370" max="15610" width="11.42578125" style="100"/>
    <col min="15611" max="15611" width="4.28515625" style="100" customWidth="1"/>
    <col min="15612" max="15613" width="11.42578125" style="100"/>
    <col min="15614" max="15614" width="4" style="100" customWidth="1"/>
    <col min="15615" max="15615" width="5.5703125" style="100" customWidth="1"/>
    <col min="15616" max="15616" width="11.42578125" style="100"/>
    <col min="15617" max="15617" width="8.5703125" style="100" customWidth="1"/>
    <col min="15618" max="15618" width="4.140625" style="100" customWidth="1"/>
    <col min="15619" max="15619" width="11.42578125" style="100"/>
    <col min="15620" max="15620" width="25.5703125" style="100" customWidth="1"/>
    <col min="15621" max="15624" width="11.42578125" style="100"/>
    <col min="15625" max="15625" width="12" style="100" customWidth="1"/>
    <col min="15626" max="15866" width="11.42578125" style="100"/>
    <col min="15867" max="15867" width="4.28515625" style="100" customWidth="1"/>
    <col min="15868" max="15869" width="11.42578125" style="100"/>
    <col min="15870" max="15870" width="4" style="100" customWidth="1"/>
    <col min="15871" max="15871" width="5.5703125" style="100" customWidth="1"/>
    <col min="15872" max="15872" width="11.42578125" style="100"/>
    <col min="15873" max="15873" width="8.5703125" style="100" customWidth="1"/>
    <col min="15874" max="15874" width="4.140625" style="100" customWidth="1"/>
    <col min="15875" max="15875" width="11.42578125" style="100"/>
    <col min="15876" max="15876" width="25.5703125" style="100" customWidth="1"/>
    <col min="15877" max="15880" width="11.42578125" style="100"/>
    <col min="15881" max="15881" width="12" style="100" customWidth="1"/>
    <col min="15882" max="16122" width="11.42578125" style="100"/>
    <col min="16123" max="16123" width="4.28515625" style="100" customWidth="1"/>
    <col min="16124" max="16125" width="11.42578125" style="100"/>
    <col min="16126" max="16126" width="4" style="100" customWidth="1"/>
    <col min="16127" max="16127" width="5.5703125" style="100" customWidth="1"/>
    <col min="16128" max="16128" width="11.42578125" style="100"/>
    <col min="16129" max="16129" width="8.5703125" style="100" customWidth="1"/>
    <col min="16130" max="16130" width="4.140625" style="100" customWidth="1"/>
    <col min="16131" max="16131" width="11.42578125" style="100"/>
    <col min="16132" max="16132" width="25.5703125" style="100" customWidth="1"/>
    <col min="16133" max="16136" width="11.42578125" style="100"/>
    <col min="16137" max="16137" width="12" style="100" customWidth="1"/>
    <col min="16138" max="16384" width="11.42578125" style="100"/>
  </cols>
  <sheetData>
    <row r="1" spans="1:6" ht="20.25" x14ac:dyDescent="0.3">
      <c r="A1" s="99" t="s">
        <v>277</v>
      </c>
    </row>
    <row r="2" spans="1:6" ht="20.25" x14ac:dyDescent="0.3">
      <c r="A2" s="101" t="s">
        <v>278</v>
      </c>
      <c r="F2" s="102"/>
    </row>
    <row r="3" spans="1:6" x14ac:dyDescent="0.25">
      <c r="A3" s="103">
        <v>1</v>
      </c>
      <c r="B3" s="102" t="s">
        <v>232</v>
      </c>
    </row>
    <row r="4" spans="1:6" x14ac:dyDescent="0.25">
      <c r="A4" s="104">
        <v>2</v>
      </c>
      <c r="B4" s="100" t="s">
        <v>279</v>
      </c>
    </row>
    <row r="5" spans="1:6" x14ac:dyDescent="0.25">
      <c r="A5" s="104">
        <v>3</v>
      </c>
      <c r="B5" s="100" t="s">
        <v>280</v>
      </c>
    </row>
    <row r="6" spans="1:6" x14ac:dyDescent="0.25">
      <c r="A6" s="104">
        <v>4</v>
      </c>
      <c r="B6" s="100" t="s">
        <v>281</v>
      </c>
    </row>
    <row r="7" spans="1:6" x14ac:dyDescent="0.25">
      <c r="A7" s="104">
        <v>5</v>
      </c>
      <c r="B7" s="100" t="s">
        <v>282</v>
      </c>
    </row>
    <row r="8" spans="1:6" x14ac:dyDescent="0.25">
      <c r="A8" s="104">
        <v>6</v>
      </c>
      <c r="B8" s="100" t="s">
        <v>283</v>
      </c>
    </row>
    <row r="9" spans="1:6" x14ac:dyDescent="0.25">
      <c r="A9" s="104">
        <v>7</v>
      </c>
      <c r="B9" s="100" t="s">
        <v>284</v>
      </c>
    </row>
    <row r="10" spans="1:6" x14ac:dyDescent="0.25">
      <c r="A10" s="104">
        <v>8</v>
      </c>
      <c r="B10" s="100" t="s">
        <v>285</v>
      </c>
    </row>
    <row r="11" spans="1:6" x14ac:dyDescent="0.25">
      <c r="A11" s="103">
        <v>9</v>
      </c>
      <c r="B11" s="102" t="s">
        <v>286</v>
      </c>
    </row>
    <row r="12" spans="1:6" x14ac:dyDescent="0.25">
      <c r="A12" s="104">
        <v>10</v>
      </c>
      <c r="B12" s="100" t="s">
        <v>287</v>
      </c>
    </row>
    <row r="13" spans="1:6" x14ac:dyDescent="0.25">
      <c r="A13" s="104">
        <v>11</v>
      </c>
      <c r="B13" s="100" t="s">
        <v>288</v>
      </c>
    </row>
    <row r="14" spans="1:6" x14ac:dyDescent="0.25">
      <c r="A14" s="104">
        <v>12</v>
      </c>
      <c r="B14" s="100" t="s">
        <v>289</v>
      </c>
    </row>
    <row r="15" spans="1:6" x14ac:dyDescent="0.25">
      <c r="A15" s="104">
        <v>13</v>
      </c>
      <c r="B15" s="100" t="s">
        <v>290</v>
      </c>
    </row>
    <row r="16" spans="1:6" x14ac:dyDescent="0.25">
      <c r="A16" s="104">
        <v>14</v>
      </c>
      <c r="B16" s="100" t="s">
        <v>291</v>
      </c>
    </row>
    <row r="17" spans="1:2" x14ac:dyDescent="0.25">
      <c r="A17" s="104">
        <v>15</v>
      </c>
      <c r="B17" s="100" t="s">
        <v>292</v>
      </c>
    </row>
    <row r="18" spans="1:2" x14ac:dyDescent="0.25">
      <c r="A18" s="104">
        <v>16</v>
      </c>
      <c r="B18" s="100" t="s">
        <v>293</v>
      </c>
    </row>
    <row r="19" spans="1:2" x14ac:dyDescent="0.25">
      <c r="A19" s="104"/>
    </row>
    <row r="20" spans="1:2" x14ac:dyDescent="0.25">
      <c r="A20" s="103">
        <v>20</v>
      </c>
      <c r="B20" s="102" t="s">
        <v>231</v>
      </c>
    </row>
  </sheetData>
  <pageMargins left="0.54" right="0.33" top="0.984251969" bottom="0.984251969" header="0.4921259845" footer="0.4921259845"/>
  <pageSetup paperSize="9" scale="61" fitToHeight="0" orientation="portrait" r:id="rId1"/>
  <headerFooter alignWithMargins="0">
    <oddFooter>&amp;LPSM: &amp;F; &amp;A&amp;CSeite &amp;P &amp;10(von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R37"/>
  <sheetViews>
    <sheetView zoomScale="85" zoomScaleNormal="85" workbookViewId="0">
      <pane xSplit="7" ySplit="5" topLeftCell="H6" activePane="bottomRight" state="frozen"/>
      <selection pane="topRight" activeCell="H1" sqref="H1"/>
      <selection pane="bottomLeft" activeCell="A6" sqref="A6"/>
      <selection pane="bottomRight" activeCell="C3" sqref="C3"/>
    </sheetView>
  </sheetViews>
  <sheetFormatPr baseColWidth="10" defaultRowHeight="15" x14ac:dyDescent="0.25"/>
  <cols>
    <col min="1" max="1" width="2.7109375" customWidth="1"/>
    <col min="2" max="2" width="5.5703125" bestFit="1" customWidth="1"/>
    <col min="3" max="3" width="21.85546875" style="14" customWidth="1"/>
    <col min="4" max="4" width="25.28515625" style="15" customWidth="1"/>
    <col min="5" max="5" width="13.85546875" customWidth="1"/>
    <col min="6" max="6" width="4.28515625" bestFit="1" customWidth="1"/>
    <col min="7" max="7" width="9.42578125" bestFit="1" customWidth="1"/>
    <col min="8" max="8" width="9.5703125" customWidth="1"/>
    <col min="9" max="12" width="9.42578125" bestFit="1" customWidth="1"/>
    <col min="13" max="13" width="11.7109375" bestFit="1" customWidth="1"/>
    <col min="14" max="15" width="9.42578125" bestFit="1" customWidth="1"/>
    <col min="16" max="16" width="8.140625" bestFit="1" customWidth="1"/>
    <col min="18" max="18" width="9.42578125" bestFit="1" customWidth="1"/>
  </cols>
  <sheetData>
    <row r="1" spans="2:18" ht="6.75" customHeight="1" x14ac:dyDescent="0.25"/>
    <row r="2" spans="2:18" ht="6.75" customHeight="1" x14ac:dyDescent="0.25"/>
    <row r="3" spans="2:18" x14ac:dyDescent="0.25">
      <c r="C3" s="196" t="s">
        <v>341</v>
      </c>
      <c r="H3" s="66" t="s">
        <v>236</v>
      </c>
    </row>
    <row r="4" spans="2:18" ht="15.75" thickBot="1" x14ac:dyDescent="0.3">
      <c r="M4" t="s">
        <v>242</v>
      </c>
    </row>
    <row r="5" spans="2:18" x14ac:dyDescent="0.25">
      <c r="F5" t="s">
        <v>235</v>
      </c>
      <c r="G5" t="s">
        <v>70</v>
      </c>
      <c r="H5" s="21" t="str">
        <f>IF(piv_Alter!G5&lt;&gt;"",piv_Alter!G5,"")</f>
        <v>unter 20</v>
      </c>
      <c r="I5" s="22" t="str">
        <f>IF(piv_Alter!H5&lt;&gt;"",piv_Alter!H5,"")</f>
        <v>20-21</v>
      </c>
      <c r="J5" s="23" t="str">
        <f>IF(piv_Alter!I5&lt;&gt;"",piv_Alter!I5,"")</f>
        <v>22++</v>
      </c>
      <c r="K5" s="21" t="str">
        <f>IF(piv_Geschlecht!G5&lt;&gt;"",piv_Geschlecht!G5,"")</f>
        <v>männlich</v>
      </c>
      <c r="L5" s="23" t="str">
        <f>IF(piv_Geschlecht!H5&lt;&gt;"",piv_Geschlecht!H5,"")</f>
        <v>weiblich</v>
      </c>
      <c r="M5" s="21" t="str">
        <f>IF(piv_Herkunft!G5&lt;&gt;"",piv_Herkunft!G5,"")</f>
        <v>Bremen</v>
      </c>
      <c r="N5" s="22" t="str">
        <f>IF(piv_Herkunft!H5&lt;&gt;"",piv_Herkunft!H5,"")</f>
        <v>NdSachs.</v>
      </c>
      <c r="O5" s="22" t="str">
        <f>IF(piv_Herkunft!I5&lt;&gt;"",piv_Herkunft!I5,"")</f>
        <v>sonst.</v>
      </c>
      <c r="P5" s="23" t="str">
        <f>IF(piv_Herkunft!J5&lt;&gt;"",piv_Herkunft!J5,"")</f>
        <v>Ausland</v>
      </c>
      <c r="Q5" s="22" t="s">
        <v>241</v>
      </c>
      <c r="R5" s="23" t="s">
        <v>243</v>
      </c>
    </row>
    <row r="6" spans="2:18" x14ac:dyDescent="0.25">
      <c r="B6" t="s">
        <v>58</v>
      </c>
      <c r="C6" s="16" t="s">
        <v>76</v>
      </c>
      <c r="D6" s="17" t="s">
        <v>30</v>
      </c>
      <c r="E6" s="18" t="s">
        <v>0</v>
      </c>
      <c r="F6" s="18">
        <f>IF(Piv_Anz!G7&lt;&gt;"",Piv_Anz!G7,"")</f>
        <v>155</v>
      </c>
      <c r="G6" s="19">
        <f>IF(piv_MW!G7&lt;&gt;"",piv_MW!G7,"")</f>
        <v>1.8129032258064517</v>
      </c>
      <c r="H6" s="25">
        <f>IF(piv_Alter!G7&lt;&gt;"",piv_Alter!G7,"")</f>
        <v>1.1707317073170731</v>
      </c>
      <c r="I6" s="26">
        <f>IF(piv_Alter!H7&lt;&gt;"",piv_Alter!H7,"")</f>
        <v>1.71</v>
      </c>
      <c r="J6" s="27">
        <f>IF(piv_Alter!I7&lt;&gt;"",piv_Alter!I7,"")</f>
        <v>2.5089285714285716</v>
      </c>
      <c r="K6" s="25">
        <f>IF(piv_Geschlecht!G7&lt;&gt;"",piv_Geschlecht!G7,"")</f>
        <v>2.1772151898734178</v>
      </c>
      <c r="L6" s="27">
        <f>IF(piv_Geschlecht!H7&lt;&gt;"",piv_Geschlecht!H7,"")</f>
        <v>1.4315068493150684</v>
      </c>
      <c r="M6" s="25">
        <f>IF(piv_Herkunft!G7&lt;&gt;"",piv_Herkunft!G7,"")</f>
        <v>1.7397260273972603</v>
      </c>
      <c r="N6" s="26">
        <f>IF(piv_Herkunft!H7&lt;&gt;"",piv_Herkunft!H7,"")</f>
        <v>2.4285714285714284</v>
      </c>
      <c r="O6" s="26">
        <f>IF(piv_Herkunft!I7&lt;&gt;"",piv_Herkunft!I7,"")</f>
        <v>1.65</v>
      </c>
      <c r="P6" s="27">
        <f>IF(piv_Herkunft!J7&lt;&gt;"",piv_Herkunft!J7,"")</f>
        <v>1.8076923076923077</v>
      </c>
      <c r="Q6" s="26">
        <f>IF(piv_Entfernung!G7&lt;&gt;"",piv_Entfernung!G7,"")</f>
        <v>1.8596491228070176</v>
      </c>
      <c r="R6" s="27">
        <f>IF(piv_Entfernung!K7&lt;&gt;"",piv_Entfernung!K7,"")</f>
        <v>2.2448979591836733</v>
      </c>
    </row>
    <row r="7" spans="2:18" x14ac:dyDescent="0.25">
      <c r="B7" t="s">
        <v>58</v>
      </c>
      <c r="C7" s="16"/>
      <c r="D7" s="17"/>
      <c r="E7" s="18" t="s">
        <v>31</v>
      </c>
      <c r="F7" s="18">
        <f>IF(Piv_Anz!G8&lt;&gt;"",Piv_Anz!G8,"")</f>
        <v>155</v>
      </c>
      <c r="G7" s="19">
        <f>IF(piv_MW!G8&lt;&gt;"",piv_MW!G8,"")</f>
        <v>2.5499999999999998</v>
      </c>
      <c r="H7" s="25">
        <f>IF(piv_Alter!G8&lt;&gt;"",piv_Alter!G8,"")</f>
        <v>1.2926829268292683</v>
      </c>
      <c r="I7" s="26">
        <f>IF(piv_Alter!H8&lt;&gt;"",piv_Alter!H8,"")</f>
        <v>2.0150000000000001</v>
      </c>
      <c r="J7" s="27">
        <f>IF(piv_Alter!I8&lt;&gt;"",piv_Alter!I8,"")</f>
        <v>4.0535714285714288</v>
      </c>
      <c r="K7" s="25">
        <f>IF(piv_Geschlecht!G8&lt;&gt;"",piv_Geschlecht!G8,"")</f>
        <v>3.3164556962025316</v>
      </c>
      <c r="L7" s="27">
        <f>IF(piv_Geschlecht!H8&lt;&gt;"",piv_Geschlecht!H8,"")</f>
        <v>1.7328767123287672</v>
      </c>
      <c r="M7" s="25">
        <f>IF(piv_Herkunft!G8&lt;&gt;"",piv_Herkunft!G8,"")</f>
        <v>2.2465753424657535</v>
      </c>
      <c r="N7" s="26">
        <f>IF(piv_Herkunft!H8&lt;&gt;"",piv_Herkunft!H8,"")</f>
        <v>3.5535714285714284</v>
      </c>
      <c r="O7" s="26">
        <f>IF(piv_Herkunft!I8&lt;&gt;"",piv_Herkunft!I8,"")</f>
        <v>3.0249999999999999</v>
      </c>
      <c r="P7" s="27">
        <f>IF(piv_Herkunft!J8&lt;&gt;"",piv_Herkunft!J8,"")</f>
        <v>2.5096153846153846</v>
      </c>
      <c r="Q7" s="26">
        <f>IF(piv_Entfernung!G8&lt;&gt;"",piv_Entfernung!G8,"")</f>
        <v>3.236842105263158</v>
      </c>
      <c r="R7" s="27">
        <f>IF(piv_Entfernung!K8&lt;&gt;"",piv_Entfernung!K8,"")</f>
        <v>2.8877551020408165</v>
      </c>
    </row>
    <row r="8" spans="2:18" x14ac:dyDescent="0.25">
      <c r="B8" t="s">
        <v>58</v>
      </c>
      <c r="C8" s="16"/>
      <c r="D8" s="17"/>
      <c r="E8" s="16" t="s">
        <v>87</v>
      </c>
      <c r="F8" s="16">
        <f>IF(Piv_Anz!G9&lt;&gt;"",Piv_Anz!G9,"")</f>
        <v>154</v>
      </c>
      <c r="G8" s="20">
        <f>IF(piv_MW!G9&lt;&gt;"",piv_MW!G9,"")</f>
        <v>0.26103896103896107</v>
      </c>
      <c r="H8" s="28">
        <f>IF(piv_Alter!G9&lt;&gt;"",piv_Alter!G9,"")</f>
        <v>0.21951219512195122</v>
      </c>
      <c r="I8" s="29">
        <f>IF(piv_Alter!H9&lt;&gt;"",piv_Alter!H9,"")</f>
        <v>0.2857142857142857</v>
      </c>
      <c r="J8" s="30">
        <f>IF(piv_Alter!I9&lt;&gt;"",piv_Alter!I9,"")</f>
        <v>0.30714285714285711</v>
      </c>
      <c r="K8" s="28">
        <f>IF(piv_Geschlecht!G9&lt;&gt;"",piv_Geschlecht!G9,"")</f>
        <v>0.21772151898734177</v>
      </c>
      <c r="L8" s="30">
        <f>IF(piv_Geschlecht!H9&lt;&gt;"",piv_Geschlecht!H9,"")</f>
        <v>0.31944444444444442</v>
      </c>
      <c r="M8" s="28">
        <f>IF(piv_Herkunft!G9&lt;&gt;"",piv_Herkunft!G9,"")</f>
        <v>0.17808219178082191</v>
      </c>
      <c r="N8" s="29">
        <f>IF(piv_Herkunft!H9&lt;&gt;"",piv_Herkunft!H9,"")</f>
        <v>0.33333333333333331</v>
      </c>
      <c r="O8" s="29">
        <f>IF(piv_Herkunft!I9&lt;&gt;"",piv_Herkunft!I9,"")</f>
        <v>0.41</v>
      </c>
      <c r="P8" s="30">
        <f>IF(piv_Herkunft!J9&lt;&gt;"",piv_Herkunft!J9,"")</f>
        <v>0.30769230769230771</v>
      </c>
      <c r="Q8" s="29">
        <f>IF(piv_Entfernung!G9&lt;&gt;"",piv_Entfernung!G9,"")</f>
        <v>0.21052631578947367</v>
      </c>
      <c r="R8" s="30">
        <f>IF(piv_Entfernung!K9&lt;&gt;"",piv_Entfernung!K9,"")</f>
        <v>0.2857142857142857</v>
      </c>
    </row>
    <row r="9" spans="2:18" x14ac:dyDescent="0.25">
      <c r="B9" t="s">
        <v>58</v>
      </c>
      <c r="C9" s="16"/>
      <c r="D9" s="17" t="s">
        <v>38</v>
      </c>
      <c r="E9" s="18" t="s">
        <v>1</v>
      </c>
      <c r="F9" s="18">
        <f>IF(Piv_Anz!G10&lt;&gt;"",Piv_Anz!G10,"")</f>
        <v>155</v>
      </c>
      <c r="G9" s="19">
        <f>IF(piv_MW!G10&lt;&gt;"",piv_MW!G10,"")</f>
        <v>0.77741935483870972</v>
      </c>
      <c r="H9" s="25">
        <f>IF(piv_Alter!G10&lt;&gt;"",piv_Alter!G10,"")</f>
        <v>0.68292682926829273</v>
      </c>
      <c r="I9" s="26">
        <f>IF(piv_Alter!H10&lt;&gt;"",piv_Alter!H10,"")</f>
        <v>0.81</v>
      </c>
      <c r="J9" s="27">
        <f>IF(piv_Alter!I10&lt;&gt;"",piv_Alter!I10,"")</f>
        <v>0.9285714285714286</v>
      </c>
      <c r="K9" s="25">
        <f>IF(piv_Geschlecht!G10&lt;&gt;"",piv_Geschlecht!G10,"")</f>
        <v>0.689873417721519</v>
      </c>
      <c r="L9" s="27">
        <f>IF(piv_Geschlecht!H10&lt;&gt;"",piv_Geschlecht!H10,"")</f>
        <v>0.90410958904109584</v>
      </c>
      <c r="M9" s="25">
        <f>IF(piv_Herkunft!G10&lt;&gt;"",piv_Herkunft!G10,"")</f>
        <v>0.49315068493150682</v>
      </c>
      <c r="N9" s="26">
        <f>IF(piv_Herkunft!H10&lt;&gt;"",piv_Herkunft!H10,"")</f>
        <v>0.9285714285714286</v>
      </c>
      <c r="O9" s="26">
        <f>IF(piv_Herkunft!I10&lt;&gt;"",piv_Herkunft!I10,"")</f>
        <v>1.25</v>
      </c>
      <c r="P9" s="27">
        <f>IF(piv_Herkunft!J10&lt;&gt;"",piv_Herkunft!J10,"")</f>
        <v>1.0576923076923077</v>
      </c>
      <c r="Q9" s="26">
        <f>IF(piv_Entfernung!G10&lt;&gt;"",piv_Entfernung!G10,"")</f>
        <v>0.68421052631578949</v>
      </c>
      <c r="R9" s="27">
        <f>IF(piv_Entfernung!K10&lt;&gt;"",piv_Entfernung!K10,"")</f>
        <v>0.74489795918367352</v>
      </c>
    </row>
    <row r="10" spans="2:18" x14ac:dyDescent="0.25">
      <c r="B10" t="s">
        <v>58</v>
      </c>
      <c r="C10" s="16"/>
      <c r="D10" s="17"/>
      <c r="E10" s="18" t="s">
        <v>32</v>
      </c>
      <c r="F10" s="18">
        <f>IF(Piv_Anz!G11&lt;&gt;"",Piv_Anz!G11,"")</f>
        <v>155</v>
      </c>
      <c r="G10" s="19">
        <f>IF(piv_MW!G11&lt;&gt;"",piv_MW!G11,"")</f>
        <v>0.85612903225806447</v>
      </c>
      <c r="H10" s="25">
        <f>IF(piv_Alter!G11&lt;&gt;"",piv_Alter!G11,"")</f>
        <v>0.78048780487804881</v>
      </c>
      <c r="I10" s="26">
        <f>IF(piv_Alter!H11&lt;&gt;"",piv_Alter!H11,"")</f>
        <v>0.93</v>
      </c>
      <c r="J10" s="27">
        <f>IF(piv_Alter!I11&lt;&gt;"",piv_Alter!I11,"")</f>
        <v>0.96785714285714286</v>
      </c>
      <c r="K10" s="25">
        <f>IF(piv_Geschlecht!G11&lt;&gt;"",piv_Geschlecht!G11,"")</f>
        <v>0.79367088607594938</v>
      </c>
      <c r="L10" s="27">
        <f>IF(piv_Geschlecht!H11&lt;&gt;"",piv_Geschlecht!H11,"")</f>
        <v>0.95890410958904104</v>
      </c>
      <c r="M10" s="25">
        <f>IF(piv_Herkunft!G11&lt;&gt;"",piv_Herkunft!G11,"")</f>
        <v>0.60273972602739723</v>
      </c>
      <c r="N10" s="26">
        <f>IF(piv_Herkunft!H11&lt;&gt;"",piv_Herkunft!H11,"")</f>
        <v>1.1071428571428572</v>
      </c>
      <c r="O10" s="26">
        <f>IF(piv_Herkunft!I11&lt;&gt;"",piv_Herkunft!I11,"")</f>
        <v>1.1599999999999999</v>
      </c>
      <c r="P10" s="27">
        <f>IF(piv_Herkunft!J11&lt;&gt;"",piv_Herkunft!J11,"")</f>
        <v>1.0961538461538463</v>
      </c>
      <c r="Q10" s="26">
        <f>IF(piv_Entfernung!G11&lt;&gt;"",piv_Entfernung!G11,"")</f>
        <v>0.70175438596491224</v>
      </c>
      <c r="R10" s="27">
        <f>IF(piv_Entfernung!K11&lt;&gt;"",piv_Entfernung!K11,"")</f>
        <v>1.0510204081632653</v>
      </c>
    </row>
    <row r="11" spans="2:18" x14ac:dyDescent="0.25">
      <c r="B11" t="s">
        <v>58</v>
      </c>
      <c r="C11" s="16"/>
      <c r="D11" s="17"/>
      <c r="E11" s="16" t="s">
        <v>88</v>
      </c>
      <c r="F11" s="16">
        <f>IF(Piv_Anz!G12&lt;&gt;"",Piv_Anz!G12,"")</f>
        <v>151</v>
      </c>
      <c r="G11" s="20">
        <f>IF(piv_MW!G12&lt;&gt;"",piv_MW!G12,"")</f>
        <v>0.86423841059602646</v>
      </c>
      <c r="H11" s="28">
        <f>IF(piv_Alter!G12&lt;&gt;"",piv_Alter!G12,"")</f>
        <v>1.1585365853658536</v>
      </c>
      <c r="I11" s="29">
        <f>IF(piv_Alter!H12&lt;&gt;"",piv_Alter!H12,"")</f>
        <v>0.75510204081632648</v>
      </c>
      <c r="J11" s="30">
        <f>IF(piv_Alter!I12&lt;&gt;"",piv_Alter!I12,"")</f>
        <v>0.660377358490566</v>
      </c>
      <c r="K11" s="28">
        <f>IF(piv_Geschlecht!G12&lt;&gt;"",piv_Geschlecht!G12,"")</f>
        <v>1.0324675324675325</v>
      </c>
      <c r="L11" s="30">
        <f>IF(piv_Geschlecht!H12&lt;&gt;"",piv_Geschlecht!H12,"")</f>
        <v>0.676056338028169</v>
      </c>
      <c r="M11" s="28">
        <f>IF(piv_Herkunft!G12&lt;&gt;"",piv_Herkunft!G12,"")</f>
        <v>0.84027777777777779</v>
      </c>
      <c r="N11" s="29">
        <f>IF(piv_Herkunft!H12&lt;&gt;"",piv_Herkunft!H12,"")</f>
        <v>0.88461538461538458</v>
      </c>
      <c r="O11" s="29">
        <f>IF(piv_Herkunft!I12&lt;&gt;"",piv_Herkunft!I12,"")</f>
        <v>0.65</v>
      </c>
      <c r="P11" s="30">
        <f>IF(piv_Herkunft!J12&lt;&gt;"",piv_Herkunft!J12,"")</f>
        <v>1</v>
      </c>
      <c r="Q11" s="29">
        <f>IF(piv_Entfernung!G12&lt;&gt;"",piv_Entfernung!G12,"")</f>
        <v>0.91818181818181821</v>
      </c>
      <c r="R11" s="30">
        <f>IF(piv_Entfernung!K12&lt;&gt;"",piv_Entfernung!K12,"")</f>
        <v>0.59183673469387754</v>
      </c>
    </row>
    <row r="12" spans="2:18" x14ac:dyDescent="0.25">
      <c r="B12" t="s">
        <v>58</v>
      </c>
      <c r="C12" s="16"/>
      <c r="D12" s="17" t="s">
        <v>39</v>
      </c>
      <c r="E12" s="18" t="s">
        <v>2</v>
      </c>
      <c r="F12" s="18">
        <f>IF(Piv_Anz!G13&lt;&gt;"",Piv_Anz!G13,"")</f>
        <v>152</v>
      </c>
      <c r="G12" s="19">
        <f>IF(piv_MW!G13&lt;&gt;"",piv_MW!G13,"")</f>
        <v>1.8552631578947369</v>
      </c>
      <c r="H12" s="25">
        <f>IF(piv_Alter!G13&lt;&gt;"",piv_Alter!G13,"")</f>
        <v>2.6707317073170733</v>
      </c>
      <c r="I12" s="26">
        <f>IF(piv_Alter!H13&lt;&gt;"",piv_Alter!H13,"")</f>
        <v>1.67</v>
      </c>
      <c r="J12" s="27">
        <f>IF(piv_Alter!I13&lt;&gt;"",piv_Alter!I13,"")</f>
        <v>1.4339622641509433</v>
      </c>
      <c r="K12" s="25">
        <f>IF(piv_Geschlecht!G13&lt;&gt;"",piv_Geschlecht!G13,"")</f>
        <v>2.3376623376623376</v>
      </c>
      <c r="L12" s="27">
        <f>IF(piv_Geschlecht!H13&lt;&gt;"",piv_Geschlecht!H13,"")</f>
        <v>1.4166666666666667</v>
      </c>
      <c r="M12" s="25">
        <f>IF(piv_Herkunft!G13&lt;&gt;"",piv_Herkunft!G13,"")</f>
        <v>1.9863013698630136</v>
      </c>
      <c r="N12" s="26">
        <f>IF(piv_Herkunft!H13&lt;&gt;"",piv_Herkunft!H13,"")</f>
        <v>1.8888888888888888</v>
      </c>
      <c r="O12" s="26">
        <f>IF(piv_Herkunft!I13&lt;&gt;"",piv_Herkunft!I13,"")</f>
        <v>1.5</v>
      </c>
      <c r="P12" s="27">
        <f>IF(piv_Herkunft!J13&lt;&gt;"",piv_Herkunft!J13,"")</f>
        <v>1.875</v>
      </c>
      <c r="Q12" s="26">
        <f>IF(piv_Entfernung!G13&lt;&gt;"",piv_Entfernung!G13,"")</f>
        <v>1.8272727272727274</v>
      </c>
      <c r="R12" s="27">
        <f>IF(piv_Entfernung!K13&lt;&gt;"",piv_Entfernung!K13,"")</f>
        <v>1.5204081632653061</v>
      </c>
    </row>
    <row r="13" spans="2:18" x14ac:dyDescent="0.25">
      <c r="B13" t="s">
        <v>58</v>
      </c>
      <c r="C13" s="16"/>
      <c r="D13" s="17"/>
      <c r="E13" s="18" t="s">
        <v>33</v>
      </c>
      <c r="F13" s="18">
        <f>IF(Piv_Anz!G14&lt;&gt;"",Piv_Anz!G14,"")</f>
        <v>155</v>
      </c>
      <c r="G13" s="19">
        <f>IF(piv_MW!G14&lt;&gt;"",piv_MW!G14,"")</f>
        <v>3.7532258064516131</v>
      </c>
      <c r="H13" s="25">
        <f>IF(piv_Alter!G14&lt;&gt;"",piv_Alter!G14,"")</f>
        <v>5.8963414634146343</v>
      </c>
      <c r="I13" s="26">
        <f>IF(piv_Alter!H14&lt;&gt;"",piv_Alter!H14,"")</f>
        <v>3.68</v>
      </c>
      <c r="J13" s="27">
        <f>IF(piv_Alter!I14&lt;&gt;"",piv_Alter!I14,"")</f>
        <v>2.0892857142857144</v>
      </c>
      <c r="K13" s="25">
        <f>IF(piv_Geschlecht!G14&lt;&gt;"",piv_Geschlecht!G14,"")</f>
        <v>4.7943037974683547</v>
      </c>
      <c r="L13" s="27">
        <f>IF(piv_Geschlecht!H14&lt;&gt;"",piv_Geschlecht!H14,"")</f>
        <v>2.7808219178082192</v>
      </c>
      <c r="M13" s="25">
        <f>IF(piv_Herkunft!G14&lt;&gt;"",piv_Herkunft!G14,"")</f>
        <v>3.7363013698630136</v>
      </c>
      <c r="N13" s="26">
        <f>IF(piv_Herkunft!H14&lt;&gt;"",piv_Herkunft!H14,"")</f>
        <v>4.5357142857142856</v>
      </c>
      <c r="O13" s="26">
        <f>IF(piv_Herkunft!I14&lt;&gt;"",piv_Herkunft!I14,"")</f>
        <v>2.5499999999999998</v>
      </c>
      <c r="P13" s="27">
        <f>IF(piv_Herkunft!J14&lt;&gt;"",piv_Herkunft!J14,"")</f>
        <v>3.4615384615384617</v>
      </c>
      <c r="Q13" s="26">
        <f>IF(piv_Entfernung!G14&lt;&gt;"",piv_Entfernung!G14,"")</f>
        <v>3.4342105263157894</v>
      </c>
      <c r="R13" s="27">
        <f>IF(piv_Entfernung!K14&lt;&gt;"",piv_Entfernung!K14,"")</f>
        <v>3.0816326530612246</v>
      </c>
    </row>
    <row r="14" spans="2:18" x14ac:dyDescent="0.25">
      <c r="B14" t="s">
        <v>58</v>
      </c>
      <c r="C14" s="16"/>
      <c r="D14" s="17"/>
      <c r="E14" s="16" t="s">
        <v>89</v>
      </c>
      <c r="F14" s="16">
        <f>IF(Piv_Anz!G15&lt;&gt;"",Piv_Anz!G15,"")</f>
        <v>153</v>
      </c>
      <c r="G14" s="20">
        <f>IF(piv_MW!G15&lt;&gt;"",piv_MW!G15,"")</f>
        <v>0.47712418300653597</v>
      </c>
      <c r="H14" s="28">
        <f>IF(piv_Alter!G15&lt;&gt;"",piv_Alter!G15,"")</f>
        <v>0.51219512195121952</v>
      </c>
      <c r="I14" s="29">
        <f>IF(piv_Alter!H15&lt;&gt;"",piv_Alter!H15,"")</f>
        <v>0.44897959183673469</v>
      </c>
      <c r="J14" s="30">
        <f>IF(piv_Alter!I15&lt;&gt;"",piv_Alter!I15,"")</f>
        <v>0.45454545454545453</v>
      </c>
      <c r="K14" s="28">
        <f>IF(piv_Geschlecht!G15&lt;&gt;"",piv_Geschlecht!G15,"")</f>
        <v>0.67088607594936711</v>
      </c>
      <c r="L14" s="30">
        <f>IF(piv_Geschlecht!H15&lt;&gt;"",piv_Geschlecht!H15,"")</f>
        <v>0.26760563380281688</v>
      </c>
      <c r="M14" s="28">
        <f>IF(piv_Herkunft!G15&lt;&gt;"",piv_Herkunft!G15,"")</f>
        <v>0.4861111111111111</v>
      </c>
      <c r="N14" s="29">
        <f>IF(piv_Herkunft!H15&lt;&gt;"",piv_Herkunft!H15,"")</f>
        <v>0.62962962962962965</v>
      </c>
      <c r="O14" s="29">
        <f>IF(piv_Herkunft!I15&lt;&gt;"",piv_Herkunft!I15,"")</f>
        <v>0.3</v>
      </c>
      <c r="P14" s="30">
        <f>IF(piv_Herkunft!J15&lt;&gt;"",piv_Herkunft!J15,"")</f>
        <v>0.5</v>
      </c>
      <c r="Q14" s="29">
        <f>IF(piv_Entfernung!G15&lt;&gt;"",piv_Entfernung!G15,"")</f>
        <v>0.47368421052631576</v>
      </c>
      <c r="R14" s="30">
        <f>IF(piv_Entfernung!K15&lt;&gt;"",piv_Entfernung!K15,"")</f>
        <v>0.51020408163265307</v>
      </c>
    </row>
    <row r="15" spans="2:18" x14ac:dyDescent="0.25">
      <c r="B15" t="s">
        <v>58</v>
      </c>
      <c r="C15" s="16"/>
      <c r="D15" s="17" t="s">
        <v>40</v>
      </c>
      <c r="E15" s="18" t="s">
        <v>3</v>
      </c>
      <c r="F15" s="18">
        <f>IF(Piv_Anz!G16&lt;&gt;"",Piv_Anz!G16,"")</f>
        <v>154</v>
      </c>
      <c r="G15" s="19">
        <f>IF(piv_MW!G16&lt;&gt;"",piv_MW!G16,"")</f>
        <v>1.1071428571428572</v>
      </c>
      <c r="H15" s="25">
        <f>IF(piv_Alter!G16&lt;&gt;"",piv_Alter!G16,"")</f>
        <v>1.2195121951219512</v>
      </c>
      <c r="I15" s="26">
        <f>IF(piv_Alter!H16&lt;&gt;"",piv_Alter!H16,"")</f>
        <v>0.94897959183673475</v>
      </c>
      <c r="J15" s="27">
        <f>IF(piv_Alter!I16&lt;&gt;"",piv_Alter!I16,"")</f>
        <v>1.1785714285714286</v>
      </c>
      <c r="K15" s="25">
        <f>IF(piv_Geschlecht!G16&lt;&gt;"",piv_Geschlecht!G16,"")</f>
        <v>1.4177215189873418</v>
      </c>
      <c r="L15" s="27">
        <f>IF(piv_Geschlecht!H16&lt;&gt;"",piv_Geschlecht!H16,"")</f>
        <v>0.77777777777777779</v>
      </c>
      <c r="M15" s="25">
        <f>IF(piv_Herkunft!G16&lt;&gt;"",piv_Herkunft!G16,"")</f>
        <v>1.2054794520547945</v>
      </c>
      <c r="N15" s="26">
        <f>IF(piv_Herkunft!H16&lt;&gt;"",piv_Herkunft!H16,"")</f>
        <v>1</v>
      </c>
      <c r="O15" s="26">
        <f>IF(piv_Herkunft!I16&lt;&gt;"",piv_Herkunft!I16,"")</f>
        <v>1</v>
      </c>
      <c r="P15" s="27">
        <f>IF(piv_Herkunft!J16&lt;&gt;"",piv_Herkunft!J16,"")</f>
        <v>1.0961538461538463</v>
      </c>
      <c r="Q15" s="26">
        <f>IF(piv_Entfernung!G16&lt;&gt;"",piv_Entfernung!G16,"")</f>
        <v>0.94736842105263153</v>
      </c>
      <c r="R15" s="27">
        <f>IF(piv_Entfernung!K16&lt;&gt;"",piv_Entfernung!K16,"")</f>
        <v>1.1224489795918366</v>
      </c>
    </row>
    <row r="16" spans="2:18" x14ac:dyDescent="0.25">
      <c r="B16" t="s">
        <v>58</v>
      </c>
      <c r="C16" s="16"/>
      <c r="D16" s="17"/>
      <c r="E16" s="18" t="s">
        <v>34</v>
      </c>
      <c r="F16" s="18">
        <f>IF(Piv_Anz!G17&lt;&gt;"",Piv_Anz!G17,"")</f>
        <v>155</v>
      </c>
      <c r="G16" s="19">
        <f>IF(piv_MW!G17&lt;&gt;"",piv_MW!G17,"")</f>
        <v>1.4161290322580644</v>
      </c>
      <c r="H16" s="25">
        <f>IF(piv_Alter!G17&lt;&gt;"",piv_Alter!G17,"")</f>
        <v>1.7073170731707317</v>
      </c>
      <c r="I16" s="26">
        <f>IF(piv_Alter!H17&lt;&gt;"",piv_Alter!H17,"")</f>
        <v>1.1299999999999999</v>
      </c>
      <c r="J16" s="27">
        <f>IF(piv_Alter!I17&lt;&gt;"",piv_Alter!I17,"")</f>
        <v>1.5178571428571428</v>
      </c>
      <c r="K16" s="25">
        <f>IF(piv_Geschlecht!G17&lt;&gt;"",piv_Geschlecht!G17,"")</f>
        <v>2.037974683544304</v>
      </c>
      <c r="L16" s="27">
        <f>IF(piv_Geschlecht!H17&lt;&gt;"",piv_Geschlecht!H17,"")</f>
        <v>0.76712328767123283</v>
      </c>
      <c r="M16" s="25">
        <f>IF(piv_Herkunft!G17&lt;&gt;"",piv_Herkunft!G17,"")</f>
        <v>1.5205479452054795</v>
      </c>
      <c r="N16" s="26">
        <f>IF(piv_Herkunft!H17&lt;&gt;"",piv_Herkunft!H17,"")</f>
        <v>1.4285714285714286</v>
      </c>
      <c r="O16" s="26">
        <f>IF(piv_Herkunft!I17&lt;&gt;"",piv_Herkunft!I17,"")</f>
        <v>0.95</v>
      </c>
      <c r="P16" s="27">
        <f>IF(piv_Herkunft!J17&lt;&gt;"",piv_Herkunft!J17,"")</f>
        <v>1.6346153846153846</v>
      </c>
      <c r="Q16" s="26">
        <f>IF(piv_Entfernung!G17&lt;&gt;"",piv_Entfernung!G17,"")</f>
        <v>1.1754385964912282</v>
      </c>
      <c r="R16" s="27">
        <f>IF(piv_Entfernung!K17&lt;&gt;"",piv_Entfernung!K17,"")</f>
        <v>1.7755102040816326</v>
      </c>
    </row>
    <row r="17" spans="2:18" x14ac:dyDescent="0.25">
      <c r="B17" t="s">
        <v>58</v>
      </c>
      <c r="C17" s="16"/>
      <c r="D17" s="17"/>
      <c r="E17" s="16" t="s">
        <v>90</v>
      </c>
      <c r="F17" s="16">
        <f>IF(Piv_Anz!G18&lt;&gt;"",Piv_Anz!G18,"")</f>
        <v>153</v>
      </c>
      <c r="G17" s="20">
        <f>IF(piv_MW!G18&lt;&gt;"",piv_MW!G18,"")</f>
        <v>1.0437908496732025</v>
      </c>
      <c r="H17" s="28">
        <f>IF(piv_Alter!G18&lt;&gt;"",piv_Alter!G18,"")</f>
        <v>1.1341463414634145</v>
      </c>
      <c r="I17" s="29">
        <f>IF(piv_Alter!H18&lt;&gt;"",piv_Alter!H18,"")</f>
        <v>0.91836734693877553</v>
      </c>
      <c r="J17" s="30">
        <f>IF(piv_Alter!I18&lt;&gt;"",piv_Alter!I18,"")</f>
        <v>1.021818181818182</v>
      </c>
      <c r="K17" s="28">
        <f>IF(piv_Geschlecht!G18&lt;&gt;"",piv_Geschlecht!G18,"")</f>
        <v>1.1037974683544305</v>
      </c>
      <c r="L17" s="30">
        <f>IF(piv_Geschlecht!H18&lt;&gt;"",piv_Geschlecht!H18,"")</f>
        <v>0.96478873239436624</v>
      </c>
      <c r="M17" s="28">
        <f>IF(piv_Herkunft!G18&lt;&gt;"",piv_Herkunft!G18,"")</f>
        <v>1.1180555555555556</v>
      </c>
      <c r="N17" s="29">
        <f>IF(piv_Herkunft!H18&lt;&gt;"",piv_Herkunft!H18,"")</f>
        <v>0.92592592592592593</v>
      </c>
      <c r="O17" s="29">
        <f>IF(piv_Herkunft!I18&lt;&gt;"",piv_Herkunft!I18,"")</f>
        <v>0.90999999999999992</v>
      </c>
      <c r="P17" s="30">
        <f>IF(piv_Herkunft!J18&lt;&gt;"",piv_Herkunft!J18,"")</f>
        <v>1.2307692307692308</v>
      </c>
      <c r="Q17" s="29">
        <f>IF(piv_Entfernung!G18&lt;&gt;"",piv_Entfernung!G18,"")</f>
        <v>1.0526315789473684</v>
      </c>
      <c r="R17" s="30">
        <f>IF(piv_Entfernung!K18&lt;&gt;"",piv_Entfernung!K18,"")</f>
        <v>1.1326530612244898</v>
      </c>
    </row>
    <row r="18" spans="2:18" x14ac:dyDescent="0.25">
      <c r="B18" t="s">
        <v>58</v>
      </c>
      <c r="C18" s="16"/>
      <c r="D18" s="17" t="s">
        <v>65</v>
      </c>
      <c r="E18" s="18" t="s">
        <v>4</v>
      </c>
      <c r="F18" s="18">
        <f>IF(Piv_Anz!G19&lt;&gt;"",Piv_Anz!G19,"")</f>
        <v>155</v>
      </c>
      <c r="G18" s="19">
        <f>IF(piv_MW!G19&lt;&gt;"",piv_MW!G19,"")</f>
        <v>2.725806451612903</v>
      </c>
      <c r="H18" s="25">
        <f>IF(piv_Alter!G19&lt;&gt;"",piv_Alter!G19,"")</f>
        <v>3.2560975609756095</v>
      </c>
      <c r="I18" s="26">
        <f>IF(piv_Alter!H19&lt;&gt;"",piv_Alter!H19,"")</f>
        <v>2.57</v>
      </c>
      <c r="J18" s="27">
        <f>IF(piv_Alter!I19&lt;&gt;"",piv_Alter!I19,"")</f>
        <v>2.4910714285714284</v>
      </c>
      <c r="K18" s="25">
        <f>IF(piv_Geschlecht!G19&lt;&gt;"",piv_Geschlecht!G19,"")</f>
        <v>3.018987341772152</v>
      </c>
      <c r="L18" s="27">
        <f>IF(piv_Geschlecht!H19&lt;&gt;"",piv_Geschlecht!H19,"")</f>
        <v>2.4383561643835616</v>
      </c>
      <c r="M18" s="25">
        <f>IF(piv_Herkunft!G19&lt;&gt;"",piv_Herkunft!G19,"")</f>
        <v>3.006849315068493</v>
      </c>
      <c r="N18" s="26">
        <f>IF(piv_Herkunft!H19&lt;&gt;"",piv_Herkunft!H19,"")</f>
        <v>2.2678571428571428</v>
      </c>
      <c r="O18" s="26">
        <f>IF(piv_Herkunft!I19&lt;&gt;"",piv_Herkunft!I19,"")</f>
        <v>2.4249999999999998</v>
      </c>
      <c r="P18" s="27">
        <f>IF(piv_Herkunft!J19&lt;&gt;"",piv_Herkunft!J19,"")</f>
        <v>2.9230769230769229</v>
      </c>
      <c r="Q18" s="26">
        <f>IF(piv_Entfernung!G19&lt;&gt;"",piv_Entfernung!G19,"")</f>
        <v>2.6842105263157894</v>
      </c>
      <c r="R18" s="27">
        <f>IF(piv_Entfernung!K19&lt;&gt;"",piv_Entfernung!K19,"")</f>
        <v>2.7244897959183674</v>
      </c>
    </row>
    <row r="19" spans="2:18" x14ac:dyDescent="0.25">
      <c r="B19" t="s">
        <v>58</v>
      </c>
      <c r="C19" s="16"/>
      <c r="D19" s="17"/>
      <c r="E19" s="18" t="s">
        <v>35</v>
      </c>
      <c r="F19" s="18">
        <f>IF(Piv_Anz!G20&lt;&gt;"",Piv_Anz!G20,"")</f>
        <v>155</v>
      </c>
      <c r="G19" s="19">
        <f>IF(piv_MW!G20&lt;&gt;"",piv_MW!G20,"")</f>
        <v>3.7609677419354841</v>
      </c>
      <c r="H19" s="25">
        <f>IF(piv_Alter!G20&lt;&gt;"",piv_Alter!G20,"")</f>
        <v>4.4207317073170733</v>
      </c>
      <c r="I19" s="26">
        <f>IF(piv_Alter!H20&lt;&gt;"",piv_Alter!H20,"")</f>
        <v>2.86</v>
      </c>
      <c r="J19" s="27">
        <f>IF(piv_Alter!I20&lt;&gt;"",piv_Alter!I20,"")</f>
        <v>3.9589285714285714</v>
      </c>
      <c r="K19" s="25">
        <f>IF(piv_Geschlecht!G20&lt;&gt;"",piv_Geschlecht!G20,"")</f>
        <v>4.3822784810126585</v>
      </c>
      <c r="L19" s="27">
        <f>IF(piv_Geschlecht!H20&lt;&gt;"",piv_Geschlecht!H20,"")</f>
        <v>3.0787671232876712</v>
      </c>
      <c r="M19" s="25">
        <f>IF(piv_Herkunft!G20&lt;&gt;"",piv_Herkunft!G20,"")</f>
        <v>4.1198630136986303</v>
      </c>
      <c r="N19" s="26">
        <f>IF(piv_Herkunft!H20&lt;&gt;"",piv_Herkunft!H20,"")</f>
        <v>2.9642857142857144</v>
      </c>
      <c r="O19" s="26">
        <f>IF(piv_Herkunft!I20&lt;&gt;"",piv_Herkunft!I20,"")</f>
        <v>3.21</v>
      </c>
      <c r="P19" s="27">
        <f>IF(piv_Herkunft!J20&lt;&gt;"",piv_Herkunft!J20,"")</f>
        <v>4.615384615384615</v>
      </c>
      <c r="Q19" s="26">
        <f>IF(piv_Entfernung!G20&lt;&gt;"",piv_Entfernung!G20,"")</f>
        <v>4.0789473684210522</v>
      </c>
      <c r="R19" s="27">
        <f>IF(piv_Entfernung!K20&lt;&gt;"",piv_Entfernung!K20,"")</f>
        <v>3.7806122448979593</v>
      </c>
    </row>
    <row r="20" spans="2:18" x14ac:dyDescent="0.25">
      <c r="B20" t="s">
        <v>58</v>
      </c>
      <c r="C20" s="16"/>
      <c r="D20" s="17"/>
      <c r="E20" s="16" t="s">
        <v>91</v>
      </c>
      <c r="F20" s="16">
        <f>IF(Piv_Anz!G21&lt;&gt;"",Piv_Anz!G21,"")</f>
        <v>150</v>
      </c>
      <c r="G20" s="20">
        <f>IF(piv_MW!G21&lt;&gt;"",piv_MW!G21,"")</f>
        <v>0.13766666666666666</v>
      </c>
      <c r="H20" s="28">
        <f>IF(piv_Alter!G21&lt;&gt;"",piv_Alter!G21,"")</f>
        <v>0.12820512820512819</v>
      </c>
      <c r="I20" s="29">
        <f>IF(piv_Alter!H21&lt;&gt;"",piv_Alter!H21,"")</f>
        <v>9.375E-2</v>
      </c>
      <c r="J20" s="30">
        <f>IF(piv_Alter!I21&lt;&gt;"",piv_Alter!I21,"")</f>
        <v>0.14818181818181819</v>
      </c>
      <c r="K20" s="28">
        <f>IF(piv_Geschlecht!G21&lt;&gt;"",piv_Geschlecht!G21,"")</f>
        <v>0.17077922077922078</v>
      </c>
      <c r="L20" s="30">
        <f>IF(piv_Geschlecht!H21&lt;&gt;"",piv_Geschlecht!H21,"")</f>
        <v>8.5714285714285715E-2</v>
      </c>
      <c r="M20" s="28">
        <f>IF(piv_Herkunft!G21&lt;&gt;"",piv_Herkunft!G21,"")</f>
        <v>7.2463768115942032E-2</v>
      </c>
      <c r="N20" s="29">
        <f>IF(piv_Herkunft!H21&lt;&gt;"",piv_Herkunft!H21,"")</f>
        <v>0.14814814814814814</v>
      </c>
      <c r="O20" s="29">
        <f>IF(piv_Herkunft!I21&lt;&gt;"",piv_Herkunft!I21,"")</f>
        <v>0.1575</v>
      </c>
      <c r="P20" s="30">
        <f>IF(piv_Herkunft!J21&lt;&gt;"",piv_Herkunft!J21,"")</f>
        <v>0.28846153846153844</v>
      </c>
      <c r="Q20" s="29">
        <f>IF(piv_Entfernung!G21&lt;&gt;"",piv_Entfernung!G21,"")</f>
        <v>0.17543859649122806</v>
      </c>
      <c r="R20" s="30">
        <f>IF(piv_Entfernung!K21&lt;&gt;"",piv_Entfernung!K21,"")</f>
        <v>0.10869565217391304</v>
      </c>
    </row>
    <row r="21" spans="2:18" x14ac:dyDescent="0.25">
      <c r="B21" t="s">
        <v>58</v>
      </c>
      <c r="C21" s="16"/>
      <c r="D21" s="17" t="s">
        <v>41</v>
      </c>
      <c r="E21" s="18" t="s">
        <v>5</v>
      </c>
      <c r="F21" s="18">
        <f>IF(Piv_Anz!G22&lt;&gt;"",Piv_Anz!G22,"")</f>
        <v>153</v>
      </c>
      <c r="G21" s="19">
        <f>IF(piv_MW!G22&lt;&gt;"",piv_MW!G22,"")</f>
        <v>0.26470588235294118</v>
      </c>
      <c r="H21" s="25">
        <f>IF(piv_Alter!G22&lt;&gt;"",piv_Alter!G22,"")</f>
        <v>0.21951219512195122</v>
      </c>
      <c r="I21" s="26">
        <f>IF(piv_Alter!H22&lt;&gt;"",piv_Alter!H22,"")</f>
        <v>0.19791666666666666</v>
      </c>
      <c r="J21" s="27">
        <f>IF(piv_Alter!I22&lt;&gt;"",piv_Alter!I22,"")</f>
        <v>0.3392857142857143</v>
      </c>
      <c r="K21" s="25">
        <f>IF(piv_Geschlecht!G22&lt;&gt;"",piv_Geschlecht!G22,"")</f>
        <v>0.35897435897435898</v>
      </c>
      <c r="L21" s="27">
        <f>IF(piv_Geschlecht!H22&lt;&gt;"",piv_Geschlecht!H22,"")</f>
        <v>0.125</v>
      </c>
      <c r="M21" s="25">
        <f>IF(piv_Herkunft!G22&lt;&gt;"",piv_Herkunft!G22,"")</f>
        <v>0.1388888888888889</v>
      </c>
      <c r="N21" s="26">
        <f>IF(piv_Herkunft!H22&lt;&gt;"",piv_Herkunft!H22,"")</f>
        <v>0.25925925925925924</v>
      </c>
      <c r="O21" s="26">
        <f>IF(piv_Herkunft!I22&lt;&gt;"",piv_Herkunft!I22,"")</f>
        <v>0.35</v>
      </c>
      <c r="P21" s="27">
        <f>IF(piv_Herkunft!J22&lt;&gt;"",piv_Herkunft!J22,"")</f>
        <v>0.63461538461538458</v>
      </c>
      <c r="Q21" s="26">
        <f>IF(piv_Entfernung!G22&lt;&gt;"",piv_Entfernung!G22,"")</f>
        <v>0.31578947368421051</v>
      </c>
      <c r="R21" s="27">
        <f>IF(piv_Entfernung!K22&lt;&gt;"",piv_Entfernung!K22,"")</f>
        <v>0.22916666666666666</v>
      </c>
    </row>
    <row r="22" spans="2:18" x14ac:dyDescent="0.25">
      <c r="B22" t="s">
        <v>58</v>
      </c>
      <c r="C22" s="16"/>
      <c r="D22" s="17"/>
      <c r="E22" s="18" t="s">
        <v>36</v>
      </c>
      <c r="F22" s="18">
        <f>IF(Piv_Anz!G23&lt;&gt;"",Piv_Anz!G23,"")</f>
        <v>155</v>
      </c>
      <c r="G22" s="19">
        <f>IF(piv_MW!G23&lt;&gt;"",piv_MW!G23,"")</f>
        <v>0.25096774193548388</v>
      </c>
      <c r="H22" s="25">
        <f>IF(piv_Alter!G23&lt;&gt;"",piv_Alter!G23,"")</f>
        <v>0.14634146341463414</v>
      </c>
      <c r="I22" s="26">
        <f>IF(piv_Alter!H23&lt;&gt;"",piv_Alter!H23,"")</f>
        <v>0.155</v>
      </c>
      <c r="J22" s="27">
        <f>IF(piv_Alter!I23&lt;&gt;"",piv_Alter!I23,"")</f>
        <v>0.39553571428571427</v>
      </c>
      <c r="K22" s="25">
        <f>IF(piv_Geschlecht!G23&lt;&gt;"",piv_Geschlecht!G23,"")</f>
        <v>0.36898734177215187</v>
      </c>
      <c r="L22" s="27">
        <f>IF(piv_Geschlecht!H23&lt;&gt;"",piv_Geschlecht!H23,"")</f>
        <v>9.5890410958904104E-2</v>
      </c>
      <c r="M22" s="25">
        <f>IF(piv_Herkunft!G23&lt;&gt;"",piv_Herkunft!G23,"")</f>
        <v>8.2191780821917804E-2</v>
      </c>
      <c r="N22" s="26">
        <f>IF(piv_Herkunft!H23&lt;&gt;"",piv_Herkunft!H23,"")</f>
        <v>0.21428571428571427</v>
      </c>
      <c r="O22" s="26">
        <f>IF(piv_Herkunft!I23&lt;&gt;"",piv_Herkunft!I23,"")</f>
        <v>0.5575</v>
      </c>
      <c r="P22" s="27">
        <f>IF(piv_Herkunft!J23&lt;&gt;"",piv_Herkunft!J23,"")</f>
        <v>0.60576923076923073</v>
      </c>
      <c r="Q22" s="26">
        <f>IF(piv_Entfernung!G23&lt;&gt;"",piv_Entfernung!G23,"")</f>
        <v>0.38596491228070173</v>
      </c>
      <c r="R22" s="27">
        <f>IF(piv_Entfernung!K23&lt;&gt;"",piv_Entfernung!K23,"")</f>
        <v>0.14285714285714285</v>
      </c>
    </row>
    <row r="23" spans="2:18" x14ac:dyDescent="0.25">
      <c r="B23" t="s">
        <v>58</v>
      </c>
      <c r="C23" s="16"/>
      <c r="D23" s="17"/>
      <c r="E23" s="16" t="s">
        <v>92</v>
      </c>
      <c r="F23" s="16">
        <f>IF(Piv_Anz!G24&lt;&gt;"",Piv_Anz!G24,"")</f>
        <v>153</v>
      </c>
      <c r="G23" s="20">
        <f>IF(piv_MW!G24&lt;&gt;"",piv_MW!G24,"")</f>
        <v>2.6666666666666665</v>
      </c>
      <c r="H23" s="28">
        <f>IF(piv_Alter!G24&lt;&gt;"",piv_Alter!G24,"")</f>
        <v>2.9512195121951219</v>
      </c>
      <c r="I23" s="29">
        <f>IF(piv_Alter!H24&lt;&gt;"",piv_Alter!H24,"")</f>
        <v>2.64</v>
      </c>
      <c r="J23" s="30">
        <f>IF(piv_Alter!I24&lt;&gt;"",piv_Alter!I24,"")</f>
        <v>2.5555555555555554</v>
      </c>
      <c r="K23" s="28">
        <f>IF(piv_Geschlecht!G24&lt;&gt;"",piv_Geschlecht!G24,"")</f>
        <v>2.6666666666666665</v>
      </c>
      <c r="L23" s="30">
        <f>IF(piv_Geschlecht!H24&lt;&gt;"",piv_Geschlecht!H24,"")</f>
        <v>2.6666666666666665</v>
      </c>
      <c r="M23" s="28">
        <f>IF(piv_Herkunft!G24&lt;&gt;"",piv_Herkunft!G24,"")</f>
        <v>2.6849315068493151</v>
      </c>
      <c r="N23" s="29">
        <f>IF(piv_Herkunft!H24&lt;&gt;"",piv_Herkunft!H24,"")</f>
        <v>2.8076923076923075</v>
      </c>
      <c r="O23" s="29">
        <f>IF(piv_Herkunft!I24&lt;&gt;"",piv_Herkunft!I24,"")</f>
        <v>2.7</v>
      </c>
      <c r="P23" s="30">
        <f>IF(piv_Herkunft!J24&lt;&gt;"",piv_Herkunft!J24,"")</f>
        <v>2.4615384615384617</v>
      </c>
      <c r="Q23" s="29">
        <f>IF(piv_Entfernung!G24&lt;&gt;"",piv_Entfernung!G24,"")</f>
        <v>2.6140350877192984</v>
      </c>
      <c r="R23" s="30">
        <f>IF(piv_Entfernung!K24&lt;&gt;"",piv_Entfernung!K24,"")</f>
        <v>3</v>
      </c>
    </row>
    <row r="24" spans="2:18" x14ac:dyDescent="0.25">
      <c r="B24" t="s">
        <v>58</v>
      </c>
      <c r="C24" s="16"/>
      <c r="D24" s="17"/>
      <c r="E24" s="18" t="s">
        <v>6</v>
      </c>
      <c r="F24" s="18">
        <f>IF(Piv_Anz!G25&lt;&gt;"",Piv_Anz!G25,"")</f>
        <v>155</v>
      </c>
      <c r="G24" s="19">
        <f>IF(piv_MW!G25&lt;&gt;"",piv_MW!G25,"")</f>
        <v>3.4903225806451612</v>
      </c>
      <c r="H24" s="25">
        <f>IF(piv_Alter!G25&lt;&gt;"",piv_Alter!G25,"")</f>
        <v>3.3902439024390243</v>
      </c>
      <c r="I24" s="26">
        <f>IF(piv_Alter!H25&lt;&gt;"",piv_Alter!H25,"")</f>
        <v>3.54</v>
      </c>
      <c r="J24" s="27">
        <f>IF(piv_Alter!I25&lt;&gt;"",piv_Alter!I25,"")</f>
        <v>3.5357142857142856</v>
      </c>
      <c r="K24" s="25">
        <f>IF(piv_Geschlecht!G25&lt;&gt;"",piv_Geschlecht!G25,"")</f>
        <v>3.4936708860759493</v>
      </c>
      <c r="L24" s="27">
        <f>IF(piv_Geschlecht!H25&lt;&gt;"",piv_Geschlecht!H25,"")</f>
        <v>3.452054794520548</v>
      </c>
      <c r="M24" s="25">
        <f>IF(piv_Herkunft!G25&lt;&gt;"",piv_Herkunft!G25,"")</f>
        <v>3.5753424657534247</v>
      </c>
      <c r="N24" s="26">
        <f>IF(piv_Herkunft!H25&lt;&gt;"",piv_Herkunft!H25,"")</f>
        <v>3.25</v>
      </c>
      <c r="O24" s="26">
        <f>IF(piv_Herkunft!I25&lt;&gt;"",piv_Herkunft!I25,"")</f>
        <v>3.2</v>
      </c>
      <c r="P24" s="27">
        <f>IF(piv_Herkunft!J25&lt;&gt;"",piv_Herkunft!J25,"")</f>
        <v>3.8076923076923075</v>
      </c>
      <c r="Q24" s="26">
        <f>IF(piv_Entfernung!G25&lt;&gt;"",piv_Entfernung!G25,"")</f>
        <v>3.5087719298245612</v>
      </c>
      <c r="R24" s="27">
        <f>IF(piv_Entfernung!K25&lt;&gt;"",piv_Entfernung!K25,"")</f>
        <v>3.3265306122448979</v>
      </c>
    </row>
    <row r="25" spans="2:18" x14ac:dyDescent="0.25">
      <c r="B25" t="s">
        <v>58</v>
      </c>
      <c r="C25" s="16"/>
      <c r="D25" s="17"/>
      <c r="E25" s="18" t="s">
        <v>37</v>
      </c>
      <c r="F25" s="18">
        <f>IF(Piv_Anz!G26&lt;&gt;"",Piv_Anz!G26,"")</f>
        <v>155</v>
      </c>
      <c r="G25" s="19">
        <f>IF(piv_MW!G26&lt;&gt;"",piv_MW!G26,"")</f>
        <v>2.0387096774193547</v>
      </c>
      <c r="H25" s="25">
        <f>IF(piv_Alter!G26&lt;&gt;"",piv_Alter!G26,"")</f>
        <v>1.8292682926829269</v>
      </c>
      <c r="I25" s="26">
        <f>IF(piv_Alter!H26&lt;&gt;"",piv_Alter!H26,"")</f>
        <v>2.2000000000000002</v>
      </c>
      <c r="J25" s="27">
        <f>IF(piv_Alter!I26&lt;&gt;"",piv_Alter!I26,"")</f>
        <v>2.0714285714285716</v>
      </c>
      <c r="K25" s="25">
        <f>IF(piv_Geschlecht!G26&lt;&gt;"",piv_Geschlecht!G26,"")</f>
        <v>2.3797468354430378</v>
      </c>
      <c r="L25" s="27">
        <f>IF(piv_Geschlecht!H26&lt;&gt;"",piv_Geschlecht!H26,"")</f>
        <v>1.6986301369863013</v>
      </c>
      <c r="M25" s="25">
        <f>IF(piv_Herkunft!G26&lt;&gt;"",piv_Herkunft!G26,"")</f>
        <v>2.2054794520547945</v>
      </c>
      <c r="N25" s="26">
        <f>IF(piv_Herkunft!H26&lt;&gt;"",piv_Herkunft!H26,"")</f>
        <v>2.0714285714285716</v>
      </c>
      <c r="O25" s="26">
        <f>IF(piv_Herkunft!I26&lt;&gt;"",piv_Herkunft!I26,"")</f>
        <v>1.7</v>
      </c>
      <c r="P25" s="27">
        <f>IF(piv_Herkunft!J26&lt;&gt;"",piv_Herkunft!J26,"")</f>
        <v>1.7307692307692308</v>
      </c>
      <c r="Q25" s="26">
        <f>IF(piv_Entfernung!G26&lt;&gt;"",piv_Entfernung!G26,"")</f>
        <v>1.9824561403508771</v>
      </c>
      <c r="R25" s="27">
        <f>IF(piv_Entfernung!K26&lt;&gt;"",piv_Entfernung!K26,"")</f>
        <v>2.1428571428571428</v>
      </c>
    </row>
    <row r="26" spans="2:18" x14ac:dyDescent="0.25">
      <c r="B26" t="s">
        <v>58</v>
      </c>
      <c r="C26" s="16"/>
      <c r="D26" s="17"/>
      <c r="E26" s="16" t="s">
        <v>93</v>
      </c>
      <c r="F26" s="16">
        <f>IF(Piv_Anz!G27&lt;&gt;"",Piv_Anz!G27,"")</f>
        <v>154</v>
      </c>
      <c r="G26" s="20">
        <f>IF(piv_MW!G27&lt;&gt;"",piv_MW!G27,"")</f>
        <v>3.948051948051948</v>
      </c>
      <c r="H26" s="28">
        <f>IF(piv_Alter!G27&lt;&gt;"",piv_Alter!G27,"")</f>
        <v>4.1463414634146343</v>
      </c>
      <c r="I26" s="29">
        <f>IF(piv_Alter!H27&lt;&gt;"",piv_Alter!H27,"")</f>
        <v>3.9</v>
      </c>
      <c r="J26" s="30">
        <f>IF(piv_Alter!I27&lt;&gt;"",piv_Alter!I27,"")</f>
        <v>3.8</v>
      </c>
      <c r="K26" s="28">
        <f>IF(piv_Geschlecht!G27&lt;&gt;"",piv_Geschlecht!G27,"")</f>
        <v>3.7820512820512819</v>
      </c>
      <c r="L26" s="30">
        <f>IF(piv_Geschlecht!H27&lt;&gt;"",piv_Geschlecht!H27,"")</f>
        <v>4.1917808219178081</v>
      </c>
      <c r="M26" s="28">
        <f>IF(piv_Herkunft!G27&lt;&gt;"",piv_Herkunft!G27,"")</f>
        <v>4.1643835616438354</v>
      </c>
      <c r="N26" s="29">
        <f>IF(piv_Herkunft!H27&lt;&gt;"",piv_Herkunft!H27,"")</f>
        <v>3.8214285714285716</v>
      </c>
      <c r="O26" s="29">
        <f>IF(piv_Herkunft!I27&lt;&gt;"",piv_Herkunft!I27,"")</f>
        <v>3.55</v>
      </c>
      <c r="P26" s="30">
        <f>IF(piv_Herkunft!J27&lt;&gt;"",piv_Herkunft!J27,"")</f>
        <v>3.72</v>
      </c>
      <c r="Q26" s="29">
        <f>IF(piv_Entfernung!G27&lt;&gt;"",piv_Entfernung!G27,"")</f>
        <v>3.8392857142857144</v>
      </c>
      <c r="R26" s="30">
        <f>IF(piv_Entfernung!K27&lt;&gt;"",piv_Entfernung!K27,"")</f>
        <v>4.0408163265306118</v>
      </c>
    </row>
    <row r="27" spans="2:18" x14ac:dyDescent="0.25">
      <c r="C27" s="16"/>
      <c r="D27" s="17"/>
      <c r="E27" s="16"/>
      <c r="F27" s="16"/>
      <c r="G27" s="20"/>
      <c r="H27" s="28"/>
      <c r="I27" s="29"/>
      <c r="J27" s="30"/>
      <c r="K27" s="28"/>
      <c r="L27" s="30"/>
      <c r="M27" s="28"/>
      <c r="N27" s="29"/>
      <c r="O27" s="29"/>
      <c r="P27" s="30"/>
      <c r="Q27" s="29"/>
      <c r="R27" s="30"/>
    </row>
    <row r="28" spans="2:18" x14ac:dyDescent="0.25">
      <c r="B28" t="s">
        <v>59</v>
      </c>
      <c r="C28" s="14" t="s">
        <v>94</v>
      </c>
      <c r="D28" s="15" t="s">
        <v>42</v>
      </c>
      <c r="E28" t="s">
        <v>7</v>
      </c>
      <c r="F28">
        <f>IF(Piv_Anz!G28&lt;&gt;"",Piv_Anz!G28,"")</f>
        <v>154</v>
      </c>
      <c r="G28" s="13">
        <f>IF(piv_MW!G28&lt;&gt;"",piv_MW!G28,"")</f>
        <v>3.2077922077922079</v>
      </c>
      <c r="H28" s="31">
        <f>IF(piv_Alter!G28&lt;&gt;"",piv_Alter!G28,"")</f>
        <v>3.1951219512195124</v>
      </c>
      <c r="I28" s="32">
        <f>IF(piv_Alter!H28&lt;&gt;"",piv_Alter!H28,"")</f>
        <v>3.02</v>
      </c>
      <c r="J28" s="33">
        <f>IF(piv_Alter!I28&lt;&gt;"",piv_Alter!I28,"")</f>
        <v>3.4</v>
      </c>
      <c r="K28" s="31">
        <f>IF(piv_Geschlecht!G28&lt;&gt;"",piv_Geschlecht!G28,"")</f>
        <v>2.8860759493670884</v>
      </c>
      <c r="L28" s="33">
        <f>IF(piv_Geschlecht!H28&lt;&gt;"",piv_Geschlecht!H28,"")</f>
        <v>3.6111111111111112</v>
      </c>
      <c r="M28" s="31">
        <f>IF(piv_Herkunft!G28&lt;&gt;"",piv_Herkunft!G28,"")</f>
        <v>3.1232876712328768</v>
      </c>
      <c r="N28" s="32">
        <f>IF(piv_Herkunft!H28&lt;&gt;"",piv_Herkunft!H28,"")</f>
        <v>3.3928571428571428</v>
      </c>
      <c r="O28" s="32">
        <f>IF(piv_Herkunft!I28&lt;&gt;"",piv_Herkunft!I28,"")</f>
        <v>3.05</v>
      </c>
      <c r="P28" s="33">
        <f>IF(piv_Herkunft!J28&lt;&gt;"",piv_Herkunft!J28,"")</f>
        <v>3.36</v>
      </c>
      <c r="Q28" s="32">
        <f>IF(piv_Entfernung!G28&lt;&gt;"",piv_Entfernung!G28,"")</f>
        <v>3.1403508771929824</v>
      </c>
      <c r="R28" s="33">
        <f>IF(piv_Entfernung!K28&lt;&gt;"",piv_Entfernung!K28,"")</f>
        <v>3.1836734693877551</v>
      </c>
    </row>
    <row r="29" spans="2:18" x14ac:dyDescent="0.25">
      <c r="B29" t="s">
        <v>59</v>
      </c>
      <c r="D29" s="15" t="s">
        <v>83</v>
      </c>
      <c r="E29" t="s">
        <v>8</v>
      </c>
      <c r="F29">
        <f>IF(Piv_Anz!G29&lt;&gt;"",Piv_Anz!G29,"")</f>
        <v>155</v>
      </c>
      <c r="G29" s="13">
        <f>IF(piv_MW!G29&lt;&gt;"",piv_MW!G29,"")</f>
        <v>2.7870967741935484</v>
      </c>
      <c r="H29" s="31">
        <f>IF(piv_Alter!G29&lt;&gt;"",piv_Alter!G29,"")</f>
        <v>2.5121951219512195</v>
      </c>
      <c r="I29" s="32">
        <f>IF(piv_Alter!H29&lt;&gt;"",piv_Alter!H29,"")</f>
        <v>2.76</v>
      </c>
      <c r="J29" s="33">
        <f>IF(piv_Alter!I29&lt;&gt;"",piv_Alter!I29,"")</f>
        <v>2.9642857142857144</v>
      </c>
      <c r="K29" s="31">
        <f>IF(piv_Geschlecht!G29&lt;&gt;"",piv_Geschlecht!G29,"")</f>
        <v>2.6075949367088609</v>
      </c>
      <c r="L29" s="33">
        <f>IF(piv_Geschlecht!H29&lt;&gt;"",piv_Geschlecht!H29,"")</f>
        <v>3</v>
      </c>
      <c r="M29" s="31">
        <f>IF(piv_Herkunft!G29&lt;&gt;"",piv_Herkunft!G29,"")</f>
        <v>2.6986301369863015</v>
      </c>
      <c r="N29" s="32">
        <f>IF(piv_Herkunft!H29&lt;&gt;"",piv_Herkunft!H29,"")</f>
        <v>3.1071428571428572</v>
      </c>
      <c r="O29" s="32">
        <f>IF(piv_Herkunft!I29&lt;&gt;"",piv_Herkunft!I29,"")</f>
        <v>2.95</v>
      </c>
      <c r="P29" s="33">
        <f>IF(piv_Herkunft!J29&lt;&gt;"",piv_Herkunft!J29,"")</f>
        <v>2.4615384615384617</v>
      </c>
      <c r="Q29" s="32">
        <f>IF(piv_Entfernung!G29&lt;&gt;"",piv_Entfernung!G29,"")</f>
        <v>2.9122807017543861</v>
      </c>
      <c r="R29" s="33">
        <f>IF(piv_Entfernung!K29&lt;&gt;"",piv_Entfernung!K29,"")</f>
        <v>2.8775510204081631</v>
      </c>
    </row>
    <row r="30" spans="2:18" x14ac:dyDescent="0.25">
      <c r="B30" t="s">
        <v>59</v>
      </c>
      <c r="D30" s="15" t="s">
        <v>77</v>
      </c>
      <c r="E30" t="s">
        <v>9</v>
      </c>
      <c r="F30">
        <f>IF(Piv_Anz!G30&lt;&gt;"",Piv_Anz!G30,"")</f>
        <v>155</v>
      </c>
      <c r="G30" s="13">
        <f>IF(piv_MW!G30&lt;&gt;"",piv_MW!G30,"")</f>
        <v>2.7290322580645161</v>
      </c>
      <c r="H30" s="31">
        <f>IF(piv_Alter!G30&lt;&gt;"",piv_Alter!G30,"")</f>
        <v>2.5365853658536586</v>
      </c>
      <c r="I30" s="32">
        <f>IF(piv_Alter!H30&lt;&gt;"",piv_Alter!H30,"")</f>
        <v>2.66</v>
      </c>
      <c r="J30" s="33">
        <f>IF(piv_Alter!I30&lt;&gt;"",piv_Alter!I30,"")</f>
        <v>2.9107142857142856</v>
      </c>
      <c r="K30" s="31">
        <f>IF(piv_Geschlecht!G30&lt;&gt;"",piv_Geschlecht!G30,"")</f>
        <v>2.5822784810126582</v>
      </c>
      <c r="L30" s="33">
        <f>IF(piv_Geschlecht!H30&lt;&gt;"",piv_Geschlecht!H30,"")</f>
        <v>2.9178082191780823</v>
      </c>
      <c r="M30" s="31">
        <f>IF(piv_Herkunft!G30&lt;&gt;"",piv_Herkunft!G30,"")</f>
        <v>2.6438356164383561</v>
      </c>
      <c r="N30" s="32">
        <f>IF(piv_Herkunft!H30&lt;&gt;"",piv_Herkunft!H30,"")</f>
        <v>2.8571428571428572</v>
      </c>
      <c r="O30" s="32">
        <f>IF(piv_Herkunft!I30&lt;&gt;"",piv_Herkunft!I30,"")</f>
        <v>2.9</v>
      </c>
      <c r="P30" s="33">
        <f>IF(piv_Herkunft!J30&lt;&gt;"",piv_Herkunft!J30,"")</f>
        <v>2.6153846153846154</v>
      </c>
      <c r="Q30" s="32">
        <f>IF(piv_Entfernung!G30&lt;&gt;"",piv_Entfernung!G30,"")</f>
        <v>2.9122807017543861</v>
      </c>
      <c r="R30" s="33">
        <f>IF(piv_Entfernung!K30&lt;&gt;"",piv_Entfernung!K30,"")</f>
        <v>2.6530612244897958</v>
      </c>
    </row>
    <row r="31" spans="2:18" x14ac:dyDescent="0.25">
      <c r="B31" t="s">
        <v>59</v>
      </c>
      <c r="D31" s="15" t="s">
        <v>78</v>
      </c>
      <c r="E31" t="s">
        <v>10</v>
      </c>
      <c r="F31">
        <f>IF(Piv_Anz!G31&lt;&gt;"",Piv_Anz!G31,"")</f>
        <v>155</v>
      </c>
      <c r="G31" s="13">
        <f>IF(piv_MW!G31&lt;&gt;"",piv_MW!G31,"")</f>
        <v>2.6838709677419357</v>
      </c>
      <c r="H31" s="31">
        <f>IF(piv_Alter!G31&lt;&gt;"",piv_Alter!G31,"")</f>
        <v>2.7560975609756095</v>
      </c>
      <c r="I31" s="32">
        <f>IF(piv_Alter!H31&lt;&gt;"",piv_Alter!H31,"")</f>
        <v>2.48</v>
      </c>
      <c r="J31" s="33">
        <f>IF(piv_Alter!I31&lt;&gt;"",piv_Alter!I31,"")</f>
        <v>2.8035714285714284</v>
      </c>
      <c r="K31" s="31">
        <f>IF(piv_Geschlecht!G31&lt;&gt;"",piv_Geschlecht!G31,"")</f>
        <v>2.1898734177215191</v>
      </c>
      <c r="L31" s="33">
        <f>IF(piv_Geschlecht!H31&lt;&gt;"",piv_Geschlecht!H31,"")</f>
        <v>3.2602739726027399</v>
      </c>
      <c r="M31" s="31">
        <f>IF(piv_Herkunft!G31&lt;&gt;"",piv_Herkunft!G31,"")</f>
        <v>2.5890410958904111</v>
      </c>
      <c r="N31" s="32">
        <f>IF(piv_Herkunft!H31&lt;&gt;"",piv_Herkunft!H31,"")</f>
        <v>2.9642857142857144</v>
      </c>
      <c r="O31" s="32">
        <f>IF(piv_Herkunft!I31&lt;&gt;"",piv_Herkunft!I31,"")</f>
        <v>3.05</v>
      </c>
      <c r="P31" s="33">
        <f>IF(piv_Herkunft!J31&lt;&gt;"",piv_Herkunft!J31,"")</f>
        <v>2.4230769230769229</v>
      </c>
      <c r="Q31" s="32">
        <f>IF(piv_Entfernung!G31&lt;&gt;"",piv_Entfernung!G31,"")</f>
        <v>2.7192982456140351</v>
      </c>
      <c r="R31" s="33">
        <f>IF(piv_Entfernung!K31&lt;&gt;"",piv_Entfernung!K31,"")</f>
        <v>2.510204081632653</v>
      </c>
    </row>
    <row r="32" spans="2:18" x14ac:dyDescent="0.25">
      <c r="B32" t="s">
        <v>59</v>
      </c>
      <c r="D32" s="15" t="s">
        <v>79</v>
      </c>
      <c r="E32" t="s">
        <v>11</v>
      </c>
      <c r="F32">
        <f>IF(Piv_Anz!G32&lt;&gt;"",Piv_Anz!G32,"")</f>
        <v>154</v>
      </c>
      <c r="G32" s="13">
        <f>IF(piv_MW!G32&lt;&gt;"",piv_MW!G32,"")</f>
        <v>2.2857142857142856</v>
      </c>
      <c r="H32" s="31">
        <f>IF(piv_Alter!G32&lt;&gt;"",piv_Alter!G32,"")</f>
        <v>1.975609756097561</v>
      </c>
      <c r="I32" s="32">
        <f>IF(piv_Alter!H32&lt;&gt;"",piv_Alter!H32,"")</f>
        <v>2.64</v>
      </c>
      <c r="J32" s="33">
        <f>IF(piv_Alter!I32&lt;&gt;"",piv_Alter!I32,"")</f>
        <v>2.2321428571428572</v>
      </c>
      <c r="K32" s="31">
        <f>IF(piv_Geschlecht!G32&lt;&gt;"",piv_Geschlecht!G32,"")</f>
        <v>2.5696202531645569</v>
      </c>
      <c r="L32" s="33">
        <f>IF(piv_Geschlecht!H32&lt;&gt;"",piv_Geschlecht!H32,"")</f>
        <v>1.9583333333333333</v>
      </c>
      <c r="M32" s="31">
        <f>IF(piv_Herkunft!G32&lt;&gt;"",piv_Herkunft!G32,"")</f>
        <v>2.3287671232876712</v>
      </c>
      <c r="N32" s="32">
        <f>IF(piv_Herkunft!H32&lt;&gt;"",piv_Herkunft!H32,"")</f>
        <v>2.3571428571428572</v>
      </c>
      <c r="O32" s="32">
        <f>IF(piv_Herkunft!I32&lt;&gt;"",piv_Herkunft!I32,"")</f>
        <v>1.8</v>
      </c>
      <c r="P32" s="33">
        <f>IF(piv_Herkunft!J32&lt;&gt;"",piv_Herkunft!J32,"")</f>
        <v>2.5769230769230771</v>
      </c>
      <c r="Q32" s="32">
        <f>IF(piv_Entfernung!G32&lt;&gt;"",piv_Entfernung!G32,"")</f>
        <v>2.2857142857142856</v>
      </c>
      <c r="R32" s="33">
        <f>IF(piv_Entfernung!K32&lt;&gt;"",piv_Entfernung!K32,"")</f>
        <v>2.489795918367347</v>
      </c>
    </row>
    <row r="33" spans="2:18" x14ac:dyDescent="0.25">
      <c r="B33" t="s">
        <v>59</v>
      </c>
      <c r="D33" s="15" t="s">
        <v>80</v>
      </c>
      <c r="E33" t="s">
        <v>12</v>
      </c>
      <c r="F33">
        <f>IF(Piv_Anz!G33&lt;&gt;"",Piv_Anz!G33,"")</f>
        <v>147</v>
      </c>
      <c r="G33" s="13">
        <f>IF(piv_MW!G33&lt;&gt;"",piv_MW!G33,"")</f>
        <v>21.360544217687075</v>
      </c>
      <c r="H33" s="31">
        <f>IF(piv_Alter!G33&lt;&gt;"",piv_Alter!G33,"")</f>
        <v>18.707317073170731</v>
      </c>
      <c r="I33" s="32">
        <f>IF(piv_Alter!H33&lt;&gt;"",piv_Alter!H33,"")</f>
        <v>20.420000000000002</v>
      </c>
      <c r="J33" s="33">
        <f>IF(piv_Alter!I33&lt;&gt;"",piv_Alter!I33,"")</f>
        <v>24.142857142857142</v>
      </c>
      <c r="K33" s="31">
        <f>IF(piv_Geschlecht!G33&lt;&gt;"",piv_Geschlecht!G33,"")</f>
        <v>21.626666666666665</v>
      </c>
      <c r="L33" s="33">
        <f>IF(piv_Geschlecht!H33&lt;&gt;"",piv_Geschlecht!H33,"")</f>
        <v>21.014285714285716</v>
      </c>
      <c r="M33" s="31">
        <f>IF(piv_Herkunft!G33&lt;&gt;"",piv_Herkunft!G33,"")</f>
        <v>21.043478260869566</v>
      </c>
      <c r="N33" s="32">
        <f>IF(piv_Herkunft!H33&lt;&gt;"",piv_Herkunft!H33,"")</f>
        <v>21.296296296296298</v>
      </c>
      <c r="O33" s="32">
        <f>IF(piv_Herkunft!I33&lt;&gt;"",piv_Herkunft!I33,"")</f>
        <v>21.35</v>
      </c>
      <c r="P33" s="33">
        <f>IF(piv_Herkunft!J33&lt;&gt;"",piv_Herkunft!J33,"")</f>
        <v>22.36</v>
      </c>
      <c r="Q33" s="32">
        <f>IF(piv_Entfernung!G33&lt;&gt;"",piv_Entfernung!G33,"")</f>
        <v>21.283018867924529</v>
      </c>
      <c r="R33" s="33">
        <f>IF(piv_Entfernung!K33&lt;&gt;"",piv_Entfernung!K33,"")</f>
        <v>21.51063829787234</v>
      </c>
    </row>
    <row r="34" spans="2:18" x14ac:dyDescent="0.25">
      <c r="B34" t="s">
        <v>59</v>
      </c>
      <c r="D34" s="15" t="s">
        <v>81</v>
      </c>
      <c r="E34" t="s">
        <v>13</v>
      </c>
      <c r="F34">
        <f>IF(Piv_Anz!G34&lt;&gt;"",Piv_Anz!G34,"")</f>
        <v>155</v>
      </c>
      <c r="G34" s="13">
        <f>IF(piv_MW!G34&lt;&gt;"",piv_MW!G34,"")</f>
        <v>0.27891156462585032</v>
      </c>
      <c r="H34" s="31">
        <f>IF(piv_Alter!G34&lt;&gt;"",piv_Alter!G34,"")</f>
        <v>1</v>
      </c>
      <c r="I34" s="32">
        <f>IF(piv_Alter!H34&lt;&gt;"",piv_Alter!H34,"")</f>
        <v>0</v>
      </c>
      <c r="J34" s="33">
        <f>IF(piv_Alter!I34&lt;&gt;"",piv_Alter!I34,"")</f>
        <v>0</v>
      </c>
      <c r="K34" s="31">
        <f>IF(piv_Geschlecht!G34&lt;&gt;"",piv_Geschlecht!G34,"")</f>
        <v>0.24</v>
      </c>
      <c r="L34" s="33">
        <f>IF(piv_Geschlecht!H34&lt;&gt;"",piv_Geschlecht!H34,"")</f>
        <v>0.32857142857142857</v>
      </c>
      <c r="M34" s="31">
        <f>IF(piv_Herkunft!G34&lt;&gt;"",piv_Herkunft!G34,"")</f>
        <v>0.34782608695652173</v>
      </c>
      <c r="N34" s="32">
        <f>IF(piv_Herkunft!H34&lt;&gt;"",piv_Herkunft!H34,"")</f>
        <v>0.18518518518518517</v>
      </c>
      <c r="O34" s="32">
        <f>IF(piv_Herkunft!I34&lt;&gt;"",piv_Herkunft!I34,"")</f>
        <v>0.25</v>
      </c>
      <c r="P34" s="33">
        <f>IF(piv_Herkunft!J34&lt;&gt;"",piv_Herkunft!J34,"")</f>
        <v>0.2</v>
      </c>
      <c r="Q34" s="32">
        <f>IF(piv_Entfernung!G34&lt;&gt;"",piv_Entfernung!G34,"")</f>
        <v>0.30188679245283018</v>
      </c>
      <c r="R34" s="33">
        <f>IF(piv_Entfernung!K34&lt;&gt;"",piv_Entfernung!K34,"")</f>
        <v>0.25531914893617019</v>
      </c>
    </row>
    <row r="35" spans="2:18" x14ac:dyDescent="0.25">
      <c r="B35" t="s">
        <v>59</v>
      </c>
      <c r="D35" s="15" t="s">
        <v>82</v>
      </c>
      <c r="E35" t="s">
        <v>14</v>
      </c>
      <c r="F35">
        <f>IF(Piv_Anz!G35&lt;&gt;"",Piv_Anz!G35,"")</f>
        <v>155</v>
      </c>
      <c r="G35" s="13">
        <f>IF(piv_MW!G35&lt;&gt;"",piv_MW!G35,"")</f>
        <v>0.3401360544217687</v>
      </c>
      <c r="H35" s="31">
        <f>IF(piv_Alter!G35&lt;&gt;"",piv_Alter!G35,"")</f>
        <v>0</v>
      </c>
      <c r="I35" s="32">
        <f>IF(piv_Alter!H35&lt;&gt;"",piv_Alter!H35,"")</f>
        <v>1</v>
      </c>
      <c r="J35" s="33">
        <f>IF(piv_Alter!I35&lt;&gt;"",piv_Alter!I35,"")</f>
        <v>0</v>
      </c>
      <c r="K35" s="31">
        <f>IF(piv_Geschlecht!G35&lt;&gt;"",piv_Geschlecht!G35,"")</f>
        <v>0.37333333333333335</v>
      </c>
      <c r="L35" s="33">
        <f>IF(piv_Geschlecht!H35&lt;&gt;"",piv_Geschlecht!H35,"")</f>
        <v>0.3</v>
      </c>
      <c r="M35" s="31">
        <f>IF(piv_Herkunft!G35&lt;&gt;"",piv_Herkunft!G35,"")</f>
        <v>0.34782608695652173</v>
      </c>
      <c r="N35" s="32">
        <f>IF(piv_Herkunft!H35&lt;&gt;"",piv_Herkunft!H35,"")</f>
        <v>0.40740740740740738</v>
      </c>
      <c r="O35" s="32">
        <f>IF(piv_Herkunft!I35&lt;&gt;"",piv_Herkunft!I35,"")</f>
        <v>0.4</v>
      </c>
      <c r="P35" s="33">
        <f>IF(piv_Herkunft!J35&lt;&gt;"",piv_Herkunft!J35,"")</f>
        <v>0.24</v>
      </c>
      <c r="Q35" s="32">
        <f>IF(piv_Entfernung!G35&lt;&gt;"",piv_Entfernung!G35,"")</f>
        <v>0.32075471698113206</v>
      </c>
      <c r="R35" s="33">
        <f>IF(piv_Entfernung!K35&lt;&gt;"",piv_Entfernung!K35,"")</f>
        <v>0.42553191489361702</v>
      </c>
    </row>
    <row r="36" spans="2:18" x14ac:dyDescent="0.25">
      <c r="B36" t="s">
        <v>59</v>
      </c>
      <c r="D36" s="15" t="s">
        <v>43</v>
      </c>
      <c r="E36" t="s">
        <v>15</v>
      </c>
      <c r="F36">
        <f>IF(Piv_Anz!G36&lt;&gt;"",Piv_Anz!G36,"")</f>
        <v>155</v>
      </c>
      <c r="G36" s="13">
        <f>IF(piv_MW!G36&lt;&gt;"",piv_MW!G36,"")</f>
        <v>0.38095238095238093</v>
      </c>
      <c r="H36" s="31">
        <f>IF(piv_Alter!G36&lt;&gt;"",piv_Alter!G36,"")</f>
        <v>0</v>
      </c>
      <c r="I36" s="32">
        <f>IF(piv_Alter!H36&lt;&gt;"",piv_Alter!H36,"")</f>
        <v>0</v>
      </c>
      <c r="J36" s="33">
        <f>IF(piv_Alter!I36&lt;&gt;"",piv_Alter!I36,"")</f>
        <v>1</v>
      </c>
      <c r="K36" s="31">
        <f>IF(piv_Geschlecht!G36&lt;&gt;"",piv_Geschlecht!G36,"")</f>
        <v>0.38666666666666666</v>
      </c>
      <c r="L36" s="33">
        <f>IF(piv_Geschlecht!H36&lt;&gt;"",piv_Geschlecht!H36,"")</f>
        <v>0.37142857142857144</v>
      </c>
      <c r="M36" s="31">
        <f>IF(piv_Herkunft!G36&lt;&gt;"",piv_Herkunft!G36,"")</f>
        <v>0.30434782608695654</v>
      </c>
      <c r="N36" s="32">
        <f>IF(piv_Herkunft!H36&lt;&gt;"",piv_Herkunft!H36,"")</f>
        <v>0.40740740740740738</v>
      </c>
      <c r="O36" s="32">
        <f>IF(piv_Herkunft!I36&lt;&gt;"",piv_Herkunft!I36,"")</f>
        <v>0.35</v>
      </c>
      <c r="P36" s="33">
        <f>IF(piv_Herkunft!J36&lt;&gt;"",piv_Herkunft!J36,"")</f>
        <v>0.56000000000000005</v>
      </c>
      <c r="Q36" s="32">
        <f>IF(piv_Entfernung!G36&lt;&gt;"",piv_Entfernung!G36,"")</f>
        <v>0.37735849056603776</v>
      </c>
      <c r="R36" s="33">
        <f>IF(piv_Entfernung!K36&lt;&gt;"",piv_Entfernung!K36,"")</f>
        <v>0.31914893617021278</v>
      </c>
    </row>
    <row r="37" spans="2:18" x14ac:dyDescent="0.25">
      <c r="H37" s="13"/>
      <c r="I37" s="13"/>
      <c r="J37" s="13"/>
      <c r="K37" s="13"/>
      <c r="L37" s="13"/>
      <c r="M37" s="13"/>
      <c r="N37" s="13"/>
      <c r="O37" s="13"/>
      <c r="P37" s="13"/>
      <c r="Q37" s="13"/>
      <c r="R37" s="13"/>
    </row>
  </sheetData>
  <conditionalFormatting sqref="L11 L8 L14 L17 L20 L23 L26:L27">
    <cfRule type="colorScale" priority="70">
      <colorScale>
        <cfvo type="min"/>
        <cfvo type="percentile" val="50"/>
        <cfvo type="max"/>
        <color rgb="FFF8696B"/>
        <color rgb="FFFFEB84"/>
        <color rgb="FF63BE7B"/>
      </colorScale>
    </cfRule>
  </conditionalFormatting>
  <conditionalFormatting sqref="L28:L36">
    <cfRule type="colorScale" priority="69">
      <colorScale>
        <cfvo type="min"/>
        <cfvo type="percentile" val="50"/>
        <cfvo type="max"/>
        <color rgb="FFF8696B"/>
        <color rgb="FFFFEB84"/>
        <color rgb="FF63BE7B"/>
      </colorScale>
    </cfRule>
  </conditionalFormatting>
  <conditionalFormatting sqref="K8 K11 K14 K17 K20 K23 K26:K27">
    <cfRule type="colorScale" priority="61">
      <colorScale>
        <cfvo type="min"/>
        <cfvo type="percentile" val="50"/>
        <cfvo type="max"/>
        <color rgb="FFF8696B"/>
        <color rgb="FFFFEB84"/>
        <color rgb="FF63BE7B"/>
      </colorScale>
    </cfRule>
  </conditionalFormatting>
  <conditionalFormatting sqref="K28:K36">
    <cfRule type="colorScale" priority="60">
      <colorScale>
        <cfvo type="min"/>
        <cfvo type="percentile" val="50"/>
        <cfvo type="max"/>
        <color rgb="FFF8696B"/>
        <color rgb="FFFFEB84"/>
        <color rgb="FF63BE7B"/>
      </colorScale>
    </cfRule>
  </conditionalFormatting>
  <conditionalFormatting sqref="R26:R27 R23 R20 R17 R14 R11 R8">
    <cfRule type="colorScale" priority="42">
      <colorScale>
        <cfvo type="min"/>
        <cfvo type="percentile" val="50"/>
        <cfvo type="max"/>
        <color rgb="FFF8696B"/>
        <color rgb="FFFFEB84"/>
        <color rgb="FF63BE7B"/>
      </colorScale>
    </cfRule>
  </conditionalFormatting>
  <conditionalFormatting sqref="R28:R36">
    <cfRule type="colorScale" priority="41">
      <colorScale>
        <cfvo type="min"/>
        <cfvo type="percentile" val="50"/>
        <cfvo type="max"/>
        <color rgb="FFF8696B"/>
        <color rgb="FFFFEB84"/>
        <color rgb="FF63BE7B"/>
      </colorScale>
    </cfRule>
  </conditionalFormatting>
  <conditionalFormatting sqref="Q26:Q27 Q23 Q20 Q17 Q14 Q11 Q8">
    <cfRule type="colorScale" priority="32">
      <colorScale>
        <cfvo type="min"/>
        <cfvo type="percentile" val="50"/>
        <cfvo type="max"/>
        <color rgb="FFF8696B"/>
        <color rgb="FFFFEB84"/>
        <color rgb="FF63BE7B"/>
      </colorScale>
    </cfRule>
  </conditionalFormatting>
  <conditionalFormatting sqref="Q28:Q36">
    <cfRule type="colorScale" priority="31">
      <colorScale>
        <cfvo type="min"/>
        <cfvo type="percentile" val="50"/>
        <cfvo type="max"/>
        <color rgb="FFF8696B"/>
        <color rgb="FFFFEB84"/>
        <color rgb="FF63BE7B"/>
      </colorScale>
    </cfRule>
  </conditionalFormatting>
  <conditionalFormatting sqref="G8:J8 G11:J11 G14:J14 G17:J17 G20:J20 G23:J23 G26:J27 M26:P27 M23:P23 M20:P20 M17:P17 M14:P14 M11:P11 M8:P8">
    <cfRule type="colorScale" priority="91">
      <colorScale>
        <cfvo type="min"/>
        <cfvo type="percentile" val="50"/>
        <cfvo type="max"/>
        <color rgb="FFF8696B"/>
        <color rgb="FFFFEB84"/>
        <color rgb="FF63BE7B"/>
      </colorScale>
    </cfRule>
  </conditionalFormatting>
  <conditionalFormatting sqref="G28:J36 M28:P36">
    <cfRule type="colorScale" priority="105">
      <colorScale>
        <cfvo type="min"/>
        <cfvo type="percentile" val="50"/>
        <cfvo type="max"/>
        <color rgb="FFF8696B"/>
        <color rgb="FFFFEB84"/>
        <color rgb="FF63BE7B"/>
      </colorScale>
    </cfRule>
  </conditionalFormatting>
  <conditionalFormatting sqref="G8:R8">
    <cfRule type="colorScale" priority="17">
      <colorScale>
        <cfvo type="min"/>
        <cfvo type="percentile" val="50"/>
        <cfvo type="max"/>
        <color rgb="FFF8696B"/>
        <color rgb="FFFFEB84"/>
        <color rgb="FF63BE7B"/>
      </colorScale>
    </cfRule>
  </conditionalFormatting>
  <conditionalFormatting sqref="G11:R11">
    <cfRule type="colorScale" priority="16">
      <colorScale>
        <cfvo type="min"/>
        <cfvo type="percentile" val="50"/>
        <cfvo type="max"/>
        <color rgb="FFF8696B"/>
        <color rgb="FFFFEB84"/>
        <color rgb="FF63BE7B"/>
      </colorScale>
    </cfRule>
  </conditionalFormatting>
  <conditionalFormatting sqref="G14:R14">
    <cfRule type="colorScale" priority="15">
      <colorScale>
        <cfvo type="min"/>
        <cfvo type="percentile" val="50"/>
        <cfvo type="max"/>
        <color rgb="FFF8696B"/>
        <color rgb="FFFFEB84"/>
        <color rgb="FF63BE7B"/>
      </colorScale>
    </cfRule>
  </conditionalFormatting>
  <conditionalFormatting sqref="G17:R17">
    <cfRule type="colorScale" priority="14">
      <colorScale>
        <cfvo type="min"/>
        <cfvo type="percentile" val="50"/>
        <cfvo type="max"/>
        <color rgb="FFF8696B"/>
        <color rgb="FFFFEB84"/>
        <color rgb="FF63BE7B"/>
      </colorScale>
    </cfRule>
  </conditionalFormatting>
  <conditionalFormatting sqref="G20:R20">
    <cfRule type="colorScale" priority="13">
      <colorScale>
        <cfvo type="min"/>
        <cfvo type="percentile" val="50"/>
        <cfvo type="max"/>
        <color rgb="FFF8696B"/>
        <color rgb="FFFFEB84"/>
        <color rgb="FF63BE7B"/>
      </colorScale>
    </cfRule>
  </conditionalFormatting>
  <conditionalFormatting sqref="G23:R23">
    <cfRule type="colorScale" priority="12">
      <colorScale>
        <cfvo type="min"/>
        <cfvo type="percentile" val="50"/>
        <cfvo type="max"/>
        <color rgb="FFF8696B"/>
        <color rgb="FFFFEB84"/>
        <color rgb="FF63BE7B"/>
      </colorScale>
    </cfRule>
  </conditionalFormatting>
  <conditionalFormatting sqref="G26:R27">
    <cfRule type="colorScale" priority="11">
      <colorScale>
        <cfvo type="min"/>
        <cfvo type="percentile" val="50"/>
        <cfvo type="max"/>
        <color rgb="FFF8696B"/>
        <color rgb="FFFFEB84"/>
        <color rgb="FF63BE7B"/>
      </colorScale>
    </cfRule>
  </conditionalFormatting>
  <conditionalFormatting sqref="G28:R36">
    <cfRule type="colorScale" priority="10">
      <colorScale>
        <cfvo type="min"/>
        <cfvo type="percentile" val="50"/>
        <cfvo type="max"/>
        <color rgb="FFF8696B"/>
        <color rgb="FFFFEB84"/>
        <color rgb="FF63BE7B"/>
      </colorScale>
    </cfRule>
  </conditionalFormatting>
  <conditionalFormatting sqref="G28:R28">
    <cfRule type="colorScale" priority="9">
      <colorScale>
        <cfvo type="min"/>
        <cfvo type="percentile" val="50"/>
        <cfvo type="max"/>
        <color rgb="FFF8696B"/>
        <color rgb="FFFFEB84"/>
        <color rgb="FF63BE7B"/>
      </colorScale>
    </cfRule>
  </conditionalFormatting>
  <conditionalFormatting sqref="G29:R29">
    <cfRule type="colorScale" priority="8">
      <colorScale>
        <cfvo type="min"/>
        <cfvo type="percentile" val="50"/>
        <cfvo type="max"/>
        <color rgb="FFF8696B"/>
        <color rgb="FFFFEB84"/>
        <color rgb="FF63BE7B"/>
      </colorScale>
    </cfRule>
  </conditionalFormatting>
  <conditionalFormatting sqref="G30:R30">
    <cfRule type="colorScale" priority="7">
      <colorScale>
        <cfvo type="min"/>
        <cfvo type="percentile" val="50"/>
        <cfvo type="max"/>
        <color rgb="FFF8696B"/>
        <color rgb="FFFFEB84"/>
        <color rgb="FF63BE7B"/>
      </colorScale>
    </cfRule>
  </conditionalFormatting>
  <conditionalFormatting sqref="G31:R31">
    <cfRule type="colorScale" priority="6">
      <colorScale>
        <cfvo type="min"/>
        <cfvo type="percentile" val="50"/>
        <cfvo type="max"/>
        <color rgb="FFF8696B"/>
        <color rgb="FFFFEB84"/>
        <color rgb="FF63BE7B"/>
      </colorScale>
    </cfRule>
  </conditionalFormatting>
  <conditionalFormatting sqref="G32:R32">
    <cfRule type="colorScale" priority="5">
      <colorScale>
        <cfvo type="min"/>
        <cfvo type="percentile" val="50"/>
        <cfvo type="max"/>
        <color rgb="FFF8696B"/>
        <color rgb="FFFFEB84"/>
        <color rgb="FF63BE7B"/>
      </colorScale>
    </cfRule>
  </conditionalFormatting>
  <conditionalFormatting sqref="G33:R33">
    <cfRule type="colorScale" priority="4">
      <colorScale>
        <cfvo type="min"/>
        <cfvo type="percentile" val="50"/>
        <cfvo type="max"/>
        <color rgb="FFF8696B"/>
        <color rgb="FFFFEB84"/>
        <color rgb="FF63BE7B"/>
      </colorScale>
    </cfRule>
  </conditionalFormatting>
  <conditionalFormatting sqref="G34:R34">
    <cfRule type="colorScale" priority="3">
      <colorScale>
        <cfvo type="min"/>
        <cfvo type="percentile" val="50"/>
        <cfvo type="max"/>
        <color rgb="FFF8696B"/>
        <color rgb="FFFFEB84"/>
        <color rgb="FF63BE7B"/>
      </colorScale>
    </cfRule>
  </conditionalFormatting>
  <conditionalFormatting sqref="G35:R35">
    <cfRule type="colorScale" priority="2">
      <colorScale>
        <cfvo type="min"/>
        <cfvo type="percentile" val="50"/>
        <cfvo type="max"/>
        <color rgb="FFF8696B"/>
        <color rgb="FFFFEB84"/>
        <color rgb="FF63BE7B"/>
      </colorScale>
    </cfRule>
  </conditionalFormatting>
  <conditionalFormatting sqref="G36:R36">
    <cfRule type="colorScale" priority="1">
      <colorScale>
        <cfvo type="min"/>
        <cfvo type="percentile" val="50"/>
        <cfvo type="max"/>
        <color rgb="FFF8696B"/>
        <color rgb="FFFFEB84"/>
        <color rgb="FF63BE7B"/>
      </colorScale>
    </cfRule>
  </conditionalFormatting>
  <pageMargins left="0.31" right="0.3" top="0.21" bottom="0.37" header="0.19" footer="0.23"/>
  <pageSetup paperSize="9" scale="57" orientation="landscape" horizontalDpi="4294967295" verticalDpi="4294967295" r:id="rId1"/>
  <headerFooter>
    <oddFooter>&amp;LPS: &amp;Z&amp;F -- &amp;A&amp;R&amp;D; &amp;T --  Seite &amp;P &amp;8(von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heetViews>
  <sheetFormatPr baseColWidth="10" defaultRowHeight="15" x14ac:dyDescent="0.25"/>
  <cols>
    <col min="1" max="1" width="27.5703125" customWidth="1"/>
    <col min="2" max="11" width="6.5703125" customWidth="1"/>
  </cols>
  <sheetData>
    <row r="1" spans="1:11" ht="15.75" x14ac:dyDescent="0.25">
      <c r="A1" s="77" t="s">
        <v>252</v>
      </c>
    </row>
    <row r="2" spans="1:11" ht="5.25" customHeight="1" x14ac:dyDescent="0.25"/>
    <row r="3" spans="1:11" x14ac:dyDescent="0.25">
      <c r="A3" s="73"/>
      <c r="B3" s="74"/>
      <c r="C3" s="68" t="s">
        <v>7</v>
      </c>
      <c r="D3" s="68" t="s">
        <v>8</v>
      </c>
      <c r="E3" s="68" t="s">
        <v>9</v>
      </c>
      <c r="F3" s="68" t="s">
        <v>10</v>
      </c>
      <c r="G3" s="68" t="s">
        <v>11</v>
      </c>
      <c r="H3" s="68" t="s">
        <v>12</v>
      </c>
      <c r="I3" s="68" t="s">
        <v>13</v>
      </c>
      <c r="J3" s="68" t="s">
        <v>14</v>
      </c>
      <c r="K3" s="69" t="s">
        <v>15</v>
      </c>
    </row>
    <row r="4" spans="1:11" x14ac:dyDescent="0.25">
      <c r="A4" s="75" t="s">
        <v>253</v>
      </c>
      <c r="B4" s="78" t="s">
        <v>7</v>
      </c>
      <c r="C4" s="67" t="s">
        <v>251</v>
      </c>
      <c r="D4" s="65"/>
      <c r="E4" s="65"/>
      <c r="F4" s="65"/>
      <c r="G4" s="65"/>
      <c r="H4" s="65"/>
      <c r="I4" s="65"/>
      <c r="J4" s="65"/>
      <c r="K4" s="70"/>
    </row>
    <row r="5" spans="1:11" x14ac:dyDescent="0.25">
      <c r="A5" s="75" t="s">
        <v>254</v>
      </c>
      <c r="B5" s="78" t="s">
        <v>8</v>
      </c>
      <c r="C5" s="65">
        <v>9.9449687356963676E-2</v>
      </c>
      <c r="D5" s="67" t="s">
        <v>251</v>
      </c>
      <c r="E5" s="65"/>
      <c r="F5" s="65"/>
      <c r="G5" s="65"/>
      <c r="H5" s="65"/>
      <c r="I5" s="65"/>
      <c r="J5" s="65"/>
      <c r="K5" s="70"/>
    </row>
    <row r="6" spans="1:11" x14ac:dyDescent="0.25">
      <c r="A6" s="75" t="s">
        <v>255</v>
      </c>
      <c r="B6" s="78" t="s">
        <v>9</v>
      </c>
      <c r="C6" s="65">
        <v>-6.4573749879437547E-3</v>
      </c>
      <c r="D6" s="65">
        <v>0.24427758069777966</v>
      </c>
      <c r="E6" s="67" t="s">
        <v>251</v>
      </c>
      <c r="F6" s="65"/>
      <c r="G6" s="65"/>
      <c r="H6" s="65"/>
      <c r="I6" s="65"/>
      <c r="J6" s="65"/>
      <c r="K6" s="70"/>
    </row>
    <row r="7" spans="1:11" x14ac:dyDescent="0.25">
      <c r="A7" s="75" t="s">
        <v>256</v>
      </c>
      <c r="B7" s="78" t="s">
        <v>10</v>
      </c>
      <c r="C7" s="65">
        <v>0.18716971137255525</v>
      </c>
      <c r="D7" s="65">
        <v>0.2467847914577545</v>
      </c>
      <c r="E7" s="65">
        <v>-5.2104131777955934E-2</v>
      </c>
      <c r="F7" s="67" t="s">
        <v>251</v>
      </c>
      <c r="G7" s="65"/>
      <c r="H7" s="65"/>
      <c r="I7" s="65"/>
      <c r="J7" s="65"/>
      <c r="K7" s="70"/>
    </row>
    <row r="8" spans="1:11" x14ac:dyDescent="0.25">
      <c r="A8" s="75" t="s">
        <v>257</v>
      </c>
      <c r="B8" s="78" t="s">
        <v>11</v>
      </c>
      <c r="C8" s="65">
        <v>-0.34675832280924102</v>
      </c>
      <c r="D8" s="65">
        <v>-3.7831475345495254E-2</v>
      </c>
      <c r="E8" s="65">
        <v>-0.34719182653654368</v>
      </c>
      <c r="F8" s="65">
        <v>6.8241695083702134E-2</v>
      </c>
      <c r="G8" s="67" t="s">
        <v>251</v>
      </c>
      <c r="H8" s="65"/>
      <c r="I8" s="65"/>
      <c r="J8" s="65"/>
      <c r="K8" s="70"/>
    </row>
    <row r="9" spans="1:11" x14ac:dyDescent="0.25">
      <c r="A9" s="75" t="s">
        <v>258</v>
      </c>
      <c r="B9" s="78" t="s">
        <v>12</v>
      </c>
      <c r="C9" s="65">
        <v>-0.21702622581294023</v>
      </c>
      <c r="D9" s="65">
        <v>-2.6951649996778192E-2</v>
      </c>
      <c r="E9" s="65">
        <v>2.6522131093445804E-2</v>
      </c>
      <c r="F9" s="65">
        <v>-3.3176670874838186E-2</v>
      </c>
      <c r="G9" s="65">
        <v>0.59787646785856774</v>
      </c>
      <c r="H9" s="67" t="s">
        <v>251</v>
      </c>
      <c r="I9" s="65"/>
      <c r="J9" s="65"/>
      <c r="K9" s="70"/>
    </row>
    <row r="10" spans="1:11" x14ac:dyDescent="0.25">
      <c r="A10" s="75" t="s">
        <v>259</v>
      </c>
      <c r="B10" s="78" t="s">
        <v>13</v>
      </c>
      <c r="C10" s="65">
        <v>-0.14054822401894995</v>
      </c>
      <c r="D10" s="65">
        <v>-1.3946382529024857E-2</v>
      </c>
      <c r="E10" s="65">
        <v>-0.1795778252040158</v>
      </c>
      <c r="F10" s="65">
        <v>0.15152303010559007</v>
      </c>
      <c r="G10" s="65">
        <v>0.65541635178013591</v>
      </c>
      <c r="H10" s="65">
        <v>0.80501641813014391</v>
      </c>
      <c r="I10" s="67" t="s">
        <v>251</v>
      </c>
      <c r="J10" s="65"/>
      <c r="K10" s="70"/>
    </row>
    <row r="11" spans="1:11" x14ac:dyDescent="0.25">
      <c r="A11" s="75" t="s">
        <v>260</v>
      </c>
      <c r="B11" s="78" t="s">
        <v>14</v>
      </c>
      <c r="C11" s="65">
        <v>-0.1128873961769717</v>
      </c>
      <c r="D11" s="65">
        <v>-2.4260829435709876E-2</v>
      </c>
      <c r="E11" s="65">
        <v>-0.35444636829385512</v>
      </c>
      <c r="F11" s="65">
        <v>0.19199825398814543</v>
      </c>
      <c r="G11" s="65">
        <v>0.31257052232864801</v>
      </c>
      <c r="H11" s="65">
        <v>0.48608365257644565</v>
      </c>
      <c r="I11" s="65">
        <v>0.57369232447475904</v>
      </c>
      <c r="J11" s="67" t="s">
        <v>251</v>
      </c>
      <c r="K11" s="70"/>
    </row>
    <row r="12" spans="1:11" x14ac:dyDescent="0.25">
      <c r="A12" s="76" t="s">
        <v>261</v>
      </c>
      <c r="B12" s="79" t="s">
        <v>15</v>
      </c>
      <c r="C12" s="71">
        <v>0.12706149619152882</v>
      </c>
      <c r="D12" s="71">
        <v>-0.11993733313138796</v>
      </c>
      <c r="E12" s="71">
        <v>0.49937215887340197</v>
      </c>
      <c r="F12" s="71">
        <v>-0.19811701835054452</v>
      </c>
      <c r="G12" s="71">
        <v>-0.2168700467115223</v>
      </c>
      <c r="H12" s="71">
        <v>8.761299688991174E-2</v>
      </c>
      <c r="I12" s="71">
        <v>-6.6029967286500207E-2</v>
      </c>
      <c r="J12" s="71">
        <v>-0.30830262411034004</v>
      </c>
      <c r="K12" s="72" t="s">
        <v>251</v>
      </c>
    </row>
  </sheetData>
  <conditionalFormatting sqref="B3:K12">
    <cfRule type="colorScale" priority="8">
      <colorScale>
        <cfvo type="min"/>
        <cfvo type="percentile" val="50"/>
        <cfvo type="max"/>
        <color rgb="FFF8696B"/>
        <color rgb="FFFFEB84"/>
        <color rgb="FF63BE7B"/>
      </colorScale>
    </cfRule>
  </conditionalFormatting>
  <conditionalFormatting sqref="A3">
    <cfRule type="colorScale" priority="5">
      <colorScale>
        <cfvo type="min"/>
        <cfvo type="percentile" val="50"/>
        <cfvo type="max"/>
        <color rgb="FFF8696B"/>
        <color rgb="FFFFEB84"/>
        <color rgb="FF63BE7B"/>
      </colorScale>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85" zoomScaleNormal="85" workbookViewId="0">
      <pane xSplit="1" ySplit="17" topLeftCell="B18" activePane="bottomRight" state="frozen"/>
      <selection pane="topRight"/>
      <selection pane="bottomLeft"/>
      <selection pane="bottomRight"/>
    </sheetView>
  </sheetViews>
  <sheetFormatPr baseColWidth="10" defaultColWidth="11.42578125" defaultRowHeight="15" x14ac:dyDescent="0.25"/>
  <cols>
    <col min="1" max="1" width="9.42578125" style="2" customWidth="1"/>
    <col min="2" max="4" width="0" style="2" hidden="1" customWidth="1"/>
    <col min="5" max="15" width="11.42578125" style="2"/>
    <col min="16" max="16" width="13.28515625" style="2" customWidth="1"/>
    <col min="17" max="16384" width="11.42578125" style="2"/>
  </cols>
  <sheetData>
    <row r="1" spans="1:16" x14ac:dyDescent="0.25">
      <c r="A1" s="34" t="s">
        <v>244</v>
      </c>
    </row>
    <row r="2" spans="1:16" s="42" customFormat="1" x14ac:dyDescent="0.25">
      <c r="A2" s="53" t="s">
        <v>70</v>
      </c>
      <c r="B2" s="55" t="e">
        <f>SUBTOTAL(1,B18:B1956)</f>
        <v>#REF!</v>
      </c>
      <c r="C2" s="55" t="e">
        <f>SUBTOTAL(1,C18:C1956)</f>
        <v>#REF!</v>
      </c>
      <c r="D2" s="55" t="e">
        <f>SUBTOTAL(1,D18:D1956)</f>
        <v>#REF!</v>
      </c>
      <c r="E2" s="55">
        <f>SUBTOTAL(1,E18:E1956)</f>
        <v>0.58139534883720934</v>
      </c>
      <c r="F2" s="55"/>
      <c r="G2" s="54">
        <f>SUBTOTAL(1,G18:G1956)</f>
        <v>71.382352941176464</v>
      </c>
      <c r="H2" s="54">
        <f>SUBTOTAL(1,H18:H1956)</f>
        <v>173.21951219512195</v>
      </c>
    </row>
    <row r="3" spans="1:16" s="39" customFormat="1" ht="11.25" x14ac:dyDescent="0.2">
      <c r="A3" s="40" t="s">
        <v>66</v>
      </c>
      <c r="B3" s="41" t="e">
        <f t="shared" ref="B3:D3" si="0">SUBTOTAL(9,B18:B1962)</f>
        <v>#REF!</v>
      </c>
      <c r="C3" s="41" t="e">
        <f t="shared" si="0"/>
        <v>#REF!</v>
      </c>
      <c r="D3" s="41" t="e">
        <f t="shared" si="0"/>
        <v>#REF!</v>
      </c>
      <c r="E3" s="41">
        <f t="shared" ref="E3:H3" si="1">SUBTOTAL(9,E18:E1962)</f>
        <v>25</v>
      </c>
      <c r="F3" s="41"/>
      <c r="G3" s="41">
        <f t="shared" si="1"/>
        <v>2427</v>
      </c>
      <c r="H3" s="41">
        <f t="shared" si="1"/>
        <v>7102</v>
      </c>
    </row>
    <row r="4" spans="1:16" x14ac:dyDescent="0.25">
      <c r="A4" s="37" t="s">
        <v>71</v>
      </c>
      <c r="B4" s="5">
        <f>SUBTOTAL(2,B18:B1956)</f>
        <v>0</v>
      </c>
      <c r="C4" s="5">
        <f>SUBTOTAL(2,C18:C1956)</f>
        <v>0</v>
      </c>
      <c r="D4" s="5">
        <f>SUBTOTAL(2,D18:D1956)</f>
        <v>0</v>
      </c>
      <c r="E4" s="5">
        <f>SUBTOTAL(2,E18:E1956)</f>
        <v>43</v>
      </c>
      <c r="F4" s="5"/>
      <c r="G4" s="4">
        <f>SUBTOTAL(2,G18:G1956)</f>
        <v>34</v>
      </c>
      <c r="H4" s="4">
        <f>SUBTOTAL(2,H18:H1956)</f>
        <v>41</v>
      </c>
    </row>
    <row r="5" spans="1:16" s="42" customFormat="1" x14ac:dyDescent="0.25">
      <c r="A5" s="43" t="s">
        <v>67</v>
      </c>
      <c r="B5" s="45"/>
      <c r="C5" s="45"/>
      <c r="D5" s="45"/>
      <c r="E5" s="45"/>
      <c r="F5" s="45"/>
      <c r="G5" s="44">
        <f>MEDIAN(G18:G201)</f>
        <v>70</v>
      </c>
      <c r="H5" s="44">
        <f>MEDIAN(H18:H201)</f>
        <v>170</v>
      </c>
    </row>
    <row r="6" spans="1:16" s="42" customFormat="1" x14ac:dyDescent="0.25">
      <c r="A6" s="43" t="s">
        <v>100</v>
      </c>
      <c r="B6" s="44" t="e">
        <f t="shared" ref="B6:H6" si="2">MODE(B18:B201)</f>
        <v>#REF!</v>
      </c>
      <c r="C6" s="44" t="e">
        <f t="shared" si="2"/>
        <v>#REF!</v>
      </c>
      <c r="D6" s="44" t="e">
        <f t="shared" si="2"/>
        <v>#REF!</v>
      </c>
      <c r="E6" s="44">
        <f t="shared" si="2"/>
        <v>1</v>
      </c>
      <c r="F6" s="44"/>
      <c r="G6" s="44">
        <f t="shared" si="2"/>
        <v>70</v>
      </c>
      <c r="H6" s="44">
        <f t="shared" si="2"/>
        <v>165</v>
      </c>
    </row>
    <row r="7" spans="1:16" s="63" customFormat="1" ht="8.25" x14ac:dyDescent="0.15">
      <c r="A7" s="60" t="s">
        <v>72</v>
      </c>
      <c r="B7" s="62" t="e">
        <f>SQRT(B2*(1-B2)/B4)</f>
        <v>#REF!</v>
      </c>
      <c r="C7" s="62" t="e">
        <f>SQRT(C2*(1-C2)/C4)</f>
        <v>#REF!</v>
      </c>
      <c r="D7" s="62" t="e">
        <f>SQRT(D2*(1-D2)/D4)</f>
        <v>#REF!</v>
      </c>
      <c r="E7" s="62">
        <f>SQRT(E2*(1-E2)/E4)</f>
        <v>7.5232167351236098E-2</v>
      </c>
      <c r="F7" s="62"/>
      <c r="G7" s="61">
        <f>G11/SQRT(G4)</f>
        <v>17.835852854820917</v>
      </c>
      <c r="H7" s="61">
        <f>H11/SQRT(H4)</f>
        <v>31.234752377721215</v>
      </c>
    </row>
    <row r="8" spans="1:16" s="63" customFormat="1" ht="8.25" x14ac:dyDescent="0.15">
      <c r="A8" s="60" t="s">
        <v>73</v>
      </c>
      <c r="B8" s="62" t="e">
        <f>B2-1.96*B7</f>
        <v>#REF!</v>
      </c>
      <c r="C8" s="62" t="e">
        <f>C2-1.96*C7</f>
        <v>#REF!</v>
      </c>
      <c r="D8" s="62" t="e">
        <f>D2-1.96*D7</f>
        <v>#REF!</v>
      </c>
      <c r="E8" s="62">
        <f>E2-1.96*E7</f>
        <v>0.4339403008287866</v>
      </c>
      <c r="F8" s="62"/>
      <c r="G8" s="61">
        <f>G2-1.96*G7</f>
        <v>36.424081345727465</v>
      </c>
      <c r="H8" s="61">
        <f>H2-1.96*H7</f>
        <v>111.99939753478837</v>
      </c>
    </row>
    <row r="9" spans="1:16" s="63" customFormat="1" ht="8.25" x14ac:dyDescent="0.15">
      <c r="A9" s="60" t="s">
        <v>74</v>
      </c>
      <c r="B9" s="62" t="e">
        <f>B2+1.96*B7</f>
        <v>#REF!</v>
      </c>
      <c r="C9" s="62" t="e">
        <f>C2+1.96*C7</f>
        <v>#REF!</v>
      </c>
      <c r="D9" s="62" t="e">
        <f>D2+1.96*D7</f>
        <v>#REF!</v>
      </c>
      <c r="E9" s="62">
        <f>E2+1.96*E7</f>
        <v>0.72885039684563213</v>
      </c>
      <c r="F9" s="62"/>
      <c r="G9" s="61">
        <f>G2+1.96*G7</f>
        <v>106.34062453662546</v>
      </c>
      <c r="H9" s="61">
        <f>H2+1.96*H7</f>
        <v>234.43962685545551</v>
      </c>
    </row>
    <row r="10" spans="1:16" s="42" customFormat="1" x14ac:dyDescent="0.25">
      <c r="A10" s="43" t="s">
        <v>68</v>
      </c>
      <c r="B10" s="45" t="e">
        <f>SUBTOTAL(5,B18:B1956)</f>
        <v>#REF!</v>
      </c>
      <c r="C10" s="45" t="e">
        <f>SUBTOTAL(5,C18:C1956)</f>
        <v>#REF!</v>
      </c>
      <c r="D10" s="45" t="e">
        <f>SUBTOTAL(5,D18:D1956)</f>
        <v>#REF!</v>
      </c>
      <c r="E10" s="45">
        <f>SUBTOTAL(5,E18:E1956)</f>
        <v>0</v>
      </c>
      <c r="F10" s="45"/>
      <c r="G10" s="45">
        <f>SUBTOTAL(5,G18:G1956)</f>
        <v>48</v>
      </c>
      <c r="H10" s="45">
        <f>SUBTOTAL(5,H18:H1956)</f>
        <v>136</v>
      </c>
    </row>
    <row r="11" spans="1:16" s="42" customFormat="1" x14ac:dyDescent="0.25">
      <c r="A11" s="43" t="s">
        <v>69</v>
      </c>
      <c r="B11" s="45" t="e">
        <f>SUBTOTAL(4,B18:B1956)</f>
        <v>#REF!</v>
      </c>
      <c r="C11" s="45" t="e">
        <f>SUBTOTAL(4,C18:C1956)</f>
        <v>#REF!</v>
      </c>
      <c r="D11" s="45" t="e">
        <f>SUBTOTAL(4,D18:D1956)</f>
        <v>#REF!</v>
      </c>
      <c r="E11" s="45">
        <f>SUBTOTAL(4,E18:E1956)</f>
        <v>1</v>
      </c>
      <c r="F11" s="45"/>
      <c r="G11" s="45">
        <f>SUBTOTAL(4,G18:G1956)</f>
        <v>104</v>
      </c>
      <c r="H11" s="45">
        <f>SUBTOTAL(4,H18:H1956)</f>
        <v>200</v>
      </c>
    </row>
    <row r="12" spans="1:16" s="63" customFormat="1" x14ac:dyDescent="0.25">
      <c r="A12" s="60" t="s">
        <v>75</v>
      </c>
      <c r="B12" s="62" t="e">
        <f>SUBTOTAL(7,B18:B1956)</f>
        <v>#REF!</v>
      </c>
      <c r="C12" s="62" t="e">
        <f>SUBTOTAL(7,C18:C1956)</f>
        <v>#REF!</v>
      </c>
      <c r="D12" s="62" t="e">
        <f>SUBTOTAL(7,D18:D1956)</f>
        <v>#REF!</v>
      </c>
      <c r="E12" s="62">
        <f>SUBTOTAL(7,E18:E1956)</f>
        <v>0.49916874422979135</v>
      </c>
      <c r="F12" s="62"/>
      <c r="G12" s="61">
        <f>SUBTOTAL(7,G18:G1956)</f>
        <v>11.989931902357608</v>
      </c>
      <c r="H12" s="61">
        <f>SUBTOTAL(7,H18:H1956)</f>
        <v>12.709272589574022</v>
      </c>
      <c r="N12" s="2"/>
    </row>
    <row r="13" spans="1:16" s="39" customFormat="1" x14ac:dyDescent="0.25">
      <c r="A13" s="39" t="s">
        <v>267</v>
      </c>
      <c r="B13" s="64" t="s">
        <v>63</v>
      </c>
      <c r="C13" s="64" t="s">
        <v>63</v>
      </c>
      <c r="D13" s="64" t="s">
        <v>63</v>
      </c>
      <c r="E13" s="64" t="s">
        <v>63</v>
      </c>
      <c r="F13" s="38" t="s">
        <v>62</v>
      </c>
      <c r="G13" s="39" t="s">
        <v>58</v>
      </c>
      <c r="H13" s="39" t="s">
        <v>58</v>
      </c>
      <c r="N13" s="50" t="s">
        <v>271</v>
      </c>
      <c r="O13" s="83"/>
      <c r="P13" s="83"/>
    </row>
    <row r="14" spans="1:16" s="34" customFormat="1" x14ac:dyDescent="0.25">
      <c r="N14" s="50" t="s">
        <v>272</v>
      </c>
      <c r="O14" s="50"/>
      <c r="P14" s="50"/>
    </row>
    <row r="15" spans="1:16" s="35" customFormat="1" ht="14.25" customHeight="1" x14ac:dyDescent="0.25">
      <c r="E15" s="46" t="s">
        <v>60</v>
      </c>
      <c r="G15" s="35" t="s">
        <v>45</v>
      </c>
      <c r="H15" s="35" t="s">
        <v>46</v>
      </c>
      <c r="N15" s="50" t="s">
        <v>273</v>
      </c>
      <c r="O15" s="36"/>
      <c r="P15" s="36"/>
    </row>
    <row r="16" spans="1:16" s="35" customFormat="1" x14ac:dyDescent="0.25">
      <c r="E16" s="46" t="s">
        <v>60</v>
      </c>
      <c r="G16" s="35" t="s">
        <v>45</v>
      </c>
      <c r="H16" s="35" t="s">
        <v>46</v>
      </c>
    </row>
    <row r="17" spans="1:12" s="35" customFormat="1" x14ac:dyDescent="0.25">
      <c r="A17" s="51" t="s">
        <v>84</v>
      </c>
      <c r="B17" s="36" t="s">
        <v>97</v>
      </c>
      <c r="C17" s="36" t="s">
        <v>98</v>
      </c>
      <c r="D17" s="36" t="s">
        <v>99</v>
      </c>
      <c r="E17" s="47" t="s">
        <v>18</v>
      </c>
      <c r="F17" s="36" t="s">
        <v>95</v>
      </c>
      <c r="G17" s="36" t="s">
        <v>20</v>
      </c>
      <c r="H17" s="36" t="s">
        <v>21</v>
      </c>
    </row>
    <row r="18" spans="1:12" x14ac:dyDescent="0.25">
      <c r="A18" s="52">
        <v>1</v>
      </c>
      <c r="B18" s="6" t="e">
        <f>IF(#REF!&gt;0,IF(#REF!&lt;20,1,0),"-")</f>
        <v>#REF!</v>
      </c>
      <c r="C18" s="6" t="e">
        <f>IF(#REF!&gt;0,IF(AND(#REF!&gt;19,#REF!&lt;22),1,0),"-")</f>
        <v>#REF!</v>
      </c>
      <c r="D18" s="6" t="e">
        <f>IF(#REF!&gt;0,IF(#REF!&gt;21,1,0),"-")</f>
        <v>#REF!</v>
      </c>
      <c r="E18" s="48">
        <v>0</v>
      </c>
      <c r="F18" s="49" t="str">
        <f>IF($E18&lt;&gt;"",IF($E18=1,"weiblich","männlich"),"")</f>
        <v>männlich</v>
      </c>
      <c r="G18" s="2">
        <v>57</v>
      </c>
      <c r="H18" s="2">
        <v>165</v>
      </c>
    </row>
    <row r="19" spans="1:12" x14ac:dyDescent="0.25">
      <c r="A19" s="52">
        <v>2</v>
      </c>
      <c r="B19" s="6" t="e">
        <f>IF(#REF!&gt;0,IF(#REF!&lt;20,1,0),"-")</f>
        <v>#REF!</v>
      </c>
      <c r="C19" s="6" t="e">
        <f>IF(#REF!&gt;0,IF(AND(#REF!&gt;19,#REF!&lt;22),1,0),"-")</f>
        <v>#REF!</v>
      </c>
      <c r="D19" s="6" t="e">
        <f>IF(#REF!&gt;0,IF(#REF!&gt;21,1,0),"-")</f>
        <v>#REF!</v>
      </c>
      <c r="E19" s="48">
        <v>0</v>
      </c>
      <c r="F19" s="49" t="str">
        <f t="shared" ref="F19:F60" si="3">IF($E19&lt;&gt;"",IF($E19=1,"weiblich","männlich"),"")</f>
        <v>männlich</v>
      </c>
      <c r="G19" s="2">
        <v>76</v>
      </c>
      <c r="H19" s="2">
        <v>175</v>
      </c>
    </row>
    <row r="20" spans="1:12" x14ac:dyDescent="0.25">
      <c r="A20" s="52">
        <v>3</v>
      </c>
      <c r="B20" s="6" t="e">
        <f>IF(#REF!&gt;0,IF(#REF!&lt;20,1,0),"-")</f>
        <v>#REF!</v>
      </c>
      <c r="C20" s="6" t="e">
        <f>IF(#REF!&gt;0,IF(AND(#REF!&gt;19,#REF!&lt;22),1,0),"-")</f>
        <v>#REF!</v>
      </c>
      <c r="D20" s="6" t="e">
        <f>IF(#REF!&gt;0,IF(#REF!&gt;21,1,0),"-")</f>
        <v>#REF!</v>
      </c>
      <c r="E20" s="48">
        <v>0</v>
      </c>
      <c r="F20" s="49" t="str">
        <f t="shared" si="3"/>
        <v>männlich</v>
      </c>
      <c r="G20" s="2">
        <v>83</v>
      </c>
      <c r="H20" s="2">
        <v>191</v>
      </c>
    </row>
    <row r="21" spans="1:12" x14ac:dyDescent="0.25">
      <c r="A21" s="52">
        <v>4</v>
      </c>
      <c r="B21" s="6" t="e">
        <f>IF(#REF!&gt;0,IF(#REF!&lt;20,1,0),"-")</f>
        <v>#REF!</v>
      </c>
      <c r="C21" s="6" t="e">
        <f>IF(#REF!&gt;0,IF(AND(#REF!&gt;19,#REF!&lt;22),1,0),"-")</f>
        <v>#REF!</v>
      </c>
      <c r="D21" s="6" t="e">
        <f>IF(#REF!&gt;0,IF(#REF!&gt;21,1,0),"-")</f>
        <v>#REF!</v>
      </c>
      <c r="E21" s="48">
        <v>0</v>
      </c>
      <c r="F21" s="49" t="str">
        <f t="shared" si="3"/>
        <v>männlich</v>
      </c>
      <c r="G21" s="2">
        <v>80</v>
      </c>
      <c r="H21" s="2">
        <v>185</v>
      </c>
    </row>
    <row r="22" spans="1:12" x14ac:dyDescent="0.25">
      <c r="A22" s="52">
        <v>5</v>
      </c>
      <c r="B22" s="6" t="e">
        <f>IF(#REF!&gt;0,IF(#REF!&lt;20,1,0),"-")</f>
        <v>#REF!</v>
      </c>
      <c r="C22" s="6" t="e">
        <f>IF(#REF!&gt;0,IF(AND(#REF!&gt;19,#REF!&lt;22),1,0),"-")</f>
        <v>#REF!</v>
      </c>
      <c r="D22" s="6" t="e">
        <f>IF(#REF!&gt;0,IF(#REF!&gt;21,1,0),"-")</f>
        <v>#REF!</v>
      </c>
      <c r="E22" s="48">
        <v>0</v>
      </c>
      <c r="F22" s="49" t="str">
        <f t="shared" si="3"/>
        <v>männlich</v>
      </c>
      <c r="G22" s="2">
        <v>81</v>
      </c>
      <c r="H22" s="2">
        <v>178</v>
      </c>
    </row>
    <row r="23" spans="1:12" x14ac:dyDescent="0.25">
      <c r="A23" s="52">
        <v>6</v>
      </c>
      <c r="B23" s="6" t="e">
        <f>IF(#REF!&gt;0,IF(#REF!&lt;20,1,0),"-")</f>
        <v>#REF!</v>
      </c>
      <c r="C23" s="6" t="e">
        <f>IF(#REF!&gt;0,IF(AND(#REF!&gt;19,#REF!&lt;22),1,0),"-")</f>
        <v>#REF!</v>
      </c>
      <c r="D23" s="6" t="e">
        <f>IF(#REF!&gt;0,IF(#REF!&gt;21,1,0),"-")</f>
        <v>#REF!</v>
      </c>
      <c r="E23" s="48">
        <v>0</v>
      </c>
      <c r="F23" s="49" t="str">
        <f t="shared" si="3"/>
        <v>männlich</v>
      </c>
      <c r="G23" s="2">
        <v>60</v>
      </c>
      <c r="H23" s="2">
        <v>168</v>
      </c>
    </row>
    <row r="24" spans="1:12" x14ac:dyDescent="0.25">
      <c r="A24" s="52">
        <v>7</v>
      </c>
      <c r="B24" s="6" t="e">
        <f>IF(#REF!&gt;0,IF(#REF!&lt;20,1,0),"-")</f>
        <v>#REF!</v>
      </c>
      <c r="C24" s="6" t="e">
        <f>IF(#REF!&gt;0,IF(AND(#REF!&gt;19,#REF!&lt;22),1,0),"-")</f>
        <v>#REF!</v>
      </c>
      <c r="D24" s="6" t="e">
        <f>IF(#REF!&gt;0,IF(#REF!&gt;21,1,0),"-")</f>
        <v>#REF!</v>
      </c>
      <c r="E24" s="48">
        <v>0</v>
      </c>
      <c r="F24" s="49" t="str">
        <f t="shared" si="3"/>
        <v>männlich</v>
      </c>
      <c r="G24" s="2">
        <v>85</v>
      </c>
      <c r="H24" s="2">
        <v>189</v>
      </c>
    </row>
    <row r="25" spans="1:12" x14ac:dyDescent="0.25">
      <c r="A25" s="52">
        <v>8</v>
      </c>
      <c r="B25" s="6" t="e">
        <f>IF(#REF!&gt;0,IF(#REF!&lt;20,1,0),"-")</f>
        <v>#REF!</v>
      </c>
      <c r="C25" s="6" t="e">
        <f>IF(#REF!&gt;0,IF(AND(#REF!&gt;19,#REF!&lt;22),1,0),"-")</f>
        <v>#REF!</v>
      </c>
      <c r="D25" s="6" t="e">
        <f>IF(#REF!&gt;0,IF(#REF!&gt;21,1,0),"-")</f>
        <v>#REF!</v>
      </c>
      <c r="E25" s="48">
        <v>0</v>
      </c>
      <c r="F25" s="49" t="str">
        <f t="shared" si="3"/>
        <v>männlich</v>
      </c>
      <c r="G25" s="2">
        <v>85</v>
      </c>
      <c r="H25" s="2">
        <v>190</v>
      </c>
    </row>
    <row r="26" spans="1:12" x14ac:dyDescent="0.25">
      <c r="A26" s="52">
        <v>9</v>
      </c>
      <c r="B26" s="6" t="e">
        <f>IF(#REF!&gt;0,IF(#REF!&lt;20,1,0),"-")</f>
        <v>#REF!</v>
      </c>
      <c r="C26" s="6" t="e">
        <f>IF(#REF!&gt;0,IF(AND(#REF!&gt;19,#REF!&lt;22),1,0),"-")</f>
        <v>#REF!</v>
      </c>
      <c r="D26" s="6" t="e">
        <f>IF(#REF!&gt;0,IF(#REF!&gt;21,1,0),"-")</f>
        <v>#REF!</v>
      </c>
      <c r="E26" s="48">
        <v>1</v>
      </c>
      <c r="F26" s="49" t="str">
        <f t="shared" si="3"/>
        <v>weiblich</v>
      </c>
      <c r="H26" s="2">
        <v>169</v>
      </c>
      <c r="K26" s="3"/>
      <c r="L26" s="3"/>
    </row>
    <row r="27" spans="1:12" x14ac:dyDescent="0.25">
      <c r="A27" s="52">
        <v>10</v>
      </c>
      <c r="B27" s="6" t="e">
        <f>IF(#REF!&gt;0,IF(#REF!&lt;20,1,0),"-")</f>
        <v>#REF!</v>
      </c>
      <c r="C27" s="6" t="e">
        <f>IF(#REF!&gt;0,IF(AND(#REF!&gt;19,#REF!&lt;22),1,0),"-")</f>
        <v>#REF!</v>
      </c>
      <c r="D27" s="6" t="e">
        <f>IF(#REF!&gt;0,IF(#REF!&gt;21,1,0),"-")</f>
        <v>#REF!</v>
      </c>
      <c r="E27" s="48">
        <v>1</v>
      </c>
      <c r="F27" s="49" t="str">
        <f t="shared" si="3"/>
        <v>weiblich</v>
      </c>
      <c r="G27" s="2">
        <v>66</v>
      </c>
      <c r="H27" s="2">
        <v>184</v>
      </c>
      <c r="K27" s="82"/>
      <c r="L27" s="82"/>
    </row>
    <row r="28" spans="1:12" x14ac:dyDescent="0.25">
      <c r="A28" s="52">
        <v>11</v>
      </c>
      <c r="B28" s="6" t="e">
        <f>IF(#REF!&gt;0,IF(#REF!&lt;20,1,0),"-")</f>
        <v>#REF!</v>
      </c>
      <c r="C28" s="6" t="e">
        <f>IF(#REF!&gt;0,IF(AND(#REF!&gt;19,#REF!&lt;22),1,0),"-")</f>
        <v>#REF!</v>
      </c>
      <c r="D28" s="6" t="e">
        <f>IF(#REF!&gt;0,IF(#REF!&gt;21,1,0),"-")</f>
        <v>#REF!</v>
      </c>
      <c r="E28" s="48">
        <v>0</v>
      </c>
      <c r="F28" s="49" t="str">
        <f t="shared" si="3"/>
        <v>männlich</v>
      </c>
      <c r="G28" s="2">
        <v>76</v>
      </c>
      <c r="H28" s="2">
        <v>190</v>
      </c>
      <c r="K28" s="3"/>
      <c r="L28" s="3"/>
    </row>
    <row r="29" spans="1:12" x14ac:dyDescent="0.25">
      <c r="A29" s="52">
        <v>12</v>
      </c>
      <c r="B29" s="6" t="e">
        <f>IF(#REF!&gt;0,IF(#REF!&lt;20,1,0),"-")</f>
        <v>#REF!</v>
      </c>
      <c r="C29" s="6" t="e">
        <f>IF(#REF!&gt;0,IF(AND(#REF!&gt;19,#REF!&lt;22),1,0),"-")</f>
        <v>#REF!</v>
      </c>
      <c r="D29" s="6" t="e">
        <f>IF(#REF!&gt;0,IF(#REF!&gt;21,1,0),"-")</f>
        <v>#REF!</v>
      </c>
      <c r="E29" s="48">
        <v>0</v>
      </c>
      <c r="F29" s="49" t="str">
        <f t="shared" si="3"/>
        <v>männlich</v>
      </c>
      <c r="G29" s="2">
        <v>86</v>
      </c>
      <c r="H29" s="2">
        <v>198</v>
      </c>
      <c r="K29" s="3"/>
      <c r="L29" s="3"/>
    </row>
    <row r="30" spans="1:12" x14ac:dyDescent="0.25">
      <c r="A30" s="52">
        <v>13</v>
      </c>
      <c r="B30" s="6" t="e">
        <f>IF(#REF!&gt;0,IF(#REF!&lt;20,1,0),"-")</f>
        <v>#REF!</v>
      </c>
      <c r="C30" s="6" t="e">
        <f>IF(#REF!&gt;0,IF(AND(#REF!&gt;19,#REF!&lt;22),1,0),"-")</f>
        <v>#REF!</v>
      </c>
      <c r="D30" s="6" t="e">
        <f>IF(#REF!&gt;0,IF(#REF!&gt;21,1,0),"-")</f>
        <v>#REF!</v>
      </c>
      <c r="E30" s="48">
        <v>1</v>
      </c>
      <c r="F30" s="49" t="str">
        <f t="shared" si="3"/>
        <v>weiblich</v>
      </c>
      <c r="G30" s="2">
        <v>65</v>
      </c>
      <c r="H30" s="2">
        <v>165</v>
      </c>
      <c r="K30" s="82"/>
      <c r="L30" s="82"/>
    </row>
    <row r="31" spans="1:12" x14ac:dyDescent="0.25">
      <c r="A31" s="52">
        <v>14</v>
      </c>
      <c r="B31" s="6" t="e">
        <f>IF(#REF!&gt;0,IF(#REF!&lt;20,1,0),"-")</f>
        <v>#REF!</v>
      </c>
      <c r="C31" s="6" t="e">
        <f>IF(#REF!&gt;0,IF(AND(#REF!&gt;19,#REF!&lt;22),1,0),"-")</f>
        <v>#REF!</v>
      </c>
      <c r="D31" s="6" t="e">
        <f>IF(#REF!&gt;0,IF(#REF!&gt;21,1,0),"-")</f>
        <v>#REF!</v>
      </c>
      <c r="E31" s="48">
        <v>1</v>
      </c>
      <c r="F31" s="49" t="str">
        <f t="shared" si="3"/>
        <v>weiblich</v>
      </c>
      <c r="G31" s="2">
        <v>68</v>
      </c>
      <c r="H31" s="2">
        <v>188</v>
      </c>
      <c r="K31" s="82"/>
      <c r="L31" s="82"/>
    </row>
    <row r="32" spans="1:12" x14ac:dyDescent="0.25">
      <c r="A32" s="52">
        <v>15</v>
      </c>
      <c r="B32" s="6" t="e">
        <f>IF(#REF!&gt;0,IF(#REF!&lt;20,1,0),"-")</f>
        <v>#REF!</v>
      </c>
      <c r="C32" s="6" t="e">
        <f>IF(#REF!&gt;0,IF(AND(#REF!&gt;19,#REF!&lt;22),1,0),"-")</f>
        <v>#REF!</v>
      </c>
      <c r="D32" s="6" t="e">
        <f>IF(#REF!&gt;0,IF(#REF!&gt;21,1,0),"-")</f>
        <v>#REF!</v>
      </c>
      <c r="E32" s="48">
        <v>1</v>
      </c>
      <c r="F32" s="49" t="str">
        <f t="shared" si="3"/>
        <v>weiblich</v>
      </c>
      <c r="G32" s="2">
        <v>70</v>
      </c>
      <c r="H32" s="2">
        <v>179</v>
      </c>
      <c r="K32" s="3"/>
      <c r="L32" s="3"/>
    </row>
    <row r="33" spans="1:8" x14ac:dyDescent="0.25">
      <c r="A33" s="52">
        <v>16</v>
      </c>
      <c r="B33" s="6" t="e">
        <f>IF(#REF!&gt;0,IF(#REF!&lt;20,1,0),"-")</f>
        <v>#REF!</v>
      </c>
      <c r="C33" s="6" t="e">
        <f>IF(#REF!&gt;0,IF(AND(#REF!&gt;19,#REF!&lt;22),1,0),"-")</f>
        <v>#REF!</v>
      </c>
      <c r="D33" s="6" t="e">
        <f>IF(#REF!&gt;0,IF(#REF!&gt;21,1,0),"-")</f>
        <v>#REF!</v>
      </c>
      <c r="E33" s="48">
        <v>1</v>
      </c>
      <c r="F33" s="49" t="str">
        <f t="shared" si="3"/>
        <v>weiblich</v>
      </c>
      <c r="G33" s="2">
        <v>58</v>
      </c>
      <c r="H33" s="2">
        <v>165</v>
      </c>
    </row>
    <row r="34" spans="1:8" x14ac:dyDescent="0.25">
      <c r="A34" s="52">
        <v>17</v>
      </c>
      <c r="B34" s="6" t="e">
        <f>IF(#REF!&gt;0,IF(#REF!&lt;20,1,0),"-")</f>
        <v>#REF!</v>
      </c>
      <c r="C34" s="6" t="e">
        <f>IF(#REF!&gt;0,IF(AND(#REF!&gt;19,#REF!&lt;22),1,0),"-")</f>
        <v>#REF!</v>
      </c>
      <c r="D34" s="6" t="e">
        <f>IF(#REF!&gt;0,IF(#REF!&gt;21,1,0),"-")</f>
        <v>#REF!</v>
      </c>
      <c r="E34" s="48">
        <v>1</v>
      </c>
      <c r="F34" s="49" t="str">
        <f t="shared" si="3"/>
        <v>weiblich</v>
      </c>
      <c r="G34" s="2">
        <v>62</v>
      </c>
      <c r="H34" s="2">
        <v>169</v>
      </c>
    </row>
    <row r="35" spans="1:8" x14ac:dyDescent="0.25">
      <c r="A35" s="52">
        <v>18</v>
      </c>
      <c r="B35" s="6" t="e">
        <f>IF(#REF!&gt;0,IF(#REF!&lt;20,1,0),"-")</f>
        <v>#REF!</v>
      </c>
      <c r="C35" s="6" t="e">
        <f>IF(#REF!&gt;0,IF(AND(#REF!&gt;19,#REF!&lt;22),1,0),"-")</f>
        <v>#REF!</v>
      </c>
      <c r="D35" s="6" t="e">
        <f>IF(#REF!&gt;0,IF(#REF!&gt;21,1,0),"-")</f>
        <v>#REF!</v>
      </c>
      <c r="E35" s="48">
        <v>1</v>
      </c>
      <c r="F35" s="49" t="str">
        <f t="shared" si="3"/>
        <v>weiblich</v>
      </c>
      <c r="G35" s="2">
        <v>60</v>
      </c>
      <c r="H35" s="2">
        <v>136</v>
      </c>
    </row>
    <row r="36" spans="1:8" x14ac:dyDescent="0.25">
      <c r="A36" s="52">
        <v>19</v>
      </c>
      <c r="B36" s="6" t="e">
        <f>IF(#REF!&gt;0,IF(#REF!&lt;20,1,0),"-")</f>
        <v>#REF!</v>
      </c>
      <c r="C36" s="6" t="e">
        <f>IF(#REF!&gt;0,IF(AND(#REF!&gt;19,#REF!&lt;22),1,0),"-")</f>
        <v>#REF!</v>
      </c>
      <c r="D36" s="6" t="e">
        <f>IF(#REF!&gt;0,IF(#REF!&gt;21,1,0),"-")</f>
        <v>#REF!</v>
      </c>
      <c r="E36" s="48">
        <v>1</v>
      </c>
      <c r="F36" s="49" t="str">
        <f t="shared" si="3"/>
        <v>weiblich</v>
      </c>
      <c r="G36" s="2">
        <v>65</v>
      </c>
      <c r="H36" s="2">
        <v>171</v>
      </c>
    </row>
    <row r="37" spans="1:8" x14ac:dyDescent="0.25">
      <c r="A37" s="52">
        <v>20</v>
      </c>
      <c r="B37" s="6" t="e">
        <f>IF(#REF!&gt;0,IF(#REF!&lt;20,1,0),"-")</f>
        <v>#REF!</v>
      </c>
      <c r="C37" s="6" t="e">
        <f>IF(#REF!&gt;0,IF(AND(#REF!&gt;19,#REF!&lt;22),1,0),"-")</f>
        <v>#REF!</v>
      </c>
      <c r="D37" s="6" t="e">
        <f>IF(#REF!&gt;0,IF(#REF!&gt;21,1,0),"-")</f>
        <v>#REF!</v>
      </c>
      <c r="E37" s="48">
        <v>1</v>
      </c>
      <c r="F37" s="49" t="str">
        <f t="shared" si="3"/>
        <v>weiblich</v>
      </c>
      <c r="H37" s="2">
        <v>162</v>
      </c>
    </row>
    <row r="38" spans="1:8" x14ac:dyDescent="0.25">
      <c r="A38" s="52">
        <v>21</v>
      </c>
      <c r="B38" s="6" t="e">
        <f>IF(#REF!&gt;0,IF(#REF!&lt;20,1,0),"-")</f>
        <v>#REF!</v>
      </c>
      <c r="C38" s="6" t="e">
        <f>IF(#REF!&gt;0,IF(AND(#REF!&gt;19,#REF!&lt;22),1,0),"-")</f>
        <v>#REF!</v>
      </c>
      <c r="D38" s="6" t="e">
        <f>IF(#REF!&gt;0,IF(#REF!&gt;21,1,0),"-")</f>
        <v>#REF!</v>
      </c>
      <c r="E38" s="48">
        <v>0</v>
      </c>
      <c r="F38" s="49" t="str">
        <f t="shared" si="3"/>
        <v>männlich</v>
      </c>
      <c r="G38" s="2">
        <v>90</v>
      </c>
      <c r="H38" s="2">
        <v>176</v>
      </c>
    </row>
    <row r="39" spans="1:8" x14ac:dyDescent="0.25">
      <c r="A39" s="52">
        <v>22</v>
      </c>
      <c r="B39" s="6" t="e">
        <f>IF(#REF!&gt;0,IF(#REF!&lt;20,1,0),"-")</f>
        <v>#REF!</v>
      </c>
      <c r="C39" s="6" t="e">
        <f>IF(#REF!&gt;0,IF(AND(#REF!&gt;19,#REF!&lt;22),1,0),"-")</f>
        <v>#REF!</v>
      </c>
      <c r="D39" s="6" t="e">
        <f>IF(#REF!&gt;0,IF(#REF!&gt;21,1,0),"-")</f>
        <v>#REF!</v>
      </c>
      <c r="E39" s="48">
        <v>0</v>
      </c>
      <c r="F39" s="49" t="str">
        <f t="shared" si="3"/>
        <v>männlich</v>
      </c>
      <c r="G39" s="2">
        <v>80</v>
      </c>
      <c r="H39" s="2">
        <v>179</v>
      </c>
    </row>
    <row r="40" spans="1:8" x14ac:dyDescent="0.25">
      <c r="A40" s="52">
        <v>23</v>
      </c>
      <c r="B40" s="6" t="e">
        <f>IF(#REF!&gt;0,IF(#REF!&lt;20,1,0),"-")</f>
        <v>#REF!</v>
      </c>
      <c r="C40" s="6" t="e">
        <f>IF(#REF!&gt;0,IF(AND(#REF!&gt;19,#REF!&lt;22),1,0),"-")</f>
        <v>#REF!</v>
      </c>
      <c r="D40" s="6" t="e">
        <f>IF(#REF!&gt;0,IF(#REF!&gt;21,1,0),"-")</f>
        <v>#REF!</v>
      </c>
      <c r="E40" s="48">
        <v>1</v>
      </c>
      <c r="F40" s="49" t="str">
        <f t="shared" si="3"/>
        <v>weiblich</v>
      </c>
      <c r="G40" s="2">
        <v>70</v>
      </c>
      <c r="H40" s="2">
        <v>170</v>
      </c>
    </row>
    <row r="41" spans="1:8" x14ac:dyDescent="0.25">
      <c r="A41" s="52">
        <v>24</v>
      </c>
      <c r="B41" s="6" t="e">
        <f>IF(#REF!&gt;0,IF(#REF!&lt;20,1,0),"-")</f>
        <v>#REF!</v>
      </c>
      <c r="C41" s="6" t="e">
        <f>IF(#REF!&gt;0,IF(AND(#REF!&gt;19,#REF!&lt;22),1,0),"-")</f>
        <v>#REF!</v>
      </c>
      <c r="D41" s="6" t="e">
        <f>IF(#REF!&gt;0,IF(#REF!&gt;21,1,0),"-")</f>
        <v>#REF!</v>
      </c>
      <c r="E41" s="48">
        <v>1</v>
      </c>
      <c r="F41" s="49" t="str">
        <f t="shared" si="3"/>
        <v>weiblich</v>
      </c>
      <c r="G41" s="2">
        <v>62</v>
      </c>
      <c r="H41" s="2">
        <v>164</v>
      </c>
    </row>
    <row r="42" spans="1:8" x14ac:dyDescent="0.25">
      <c r="A42" s="52">
        <v>25</v>
      </c>
      <c r="B42" s="6" t="e">
        <f>IF(#REF!&gt;0,IF(#REF!&lt;20,1,0),"-")</f>
        <v>#REF!</v>
      </c>
      <c r="C42" s="6" t="e">
        <f>IF(#REF!&gt;0,IF(AND(#REF!&gt;19,#REF!&lt;22),1,0),"-")</f>
        <v>#REF!</v>
      </c>
      <c r="D42" s="6" t="e">
        <f>IF(#REF!&gt;0,IF(#REF!&gt;21,1,0),"-")</f>
        <v>#REF!</v>
      </c>
      <c r="E42" s="48">
        <v>0</v>
      </c>
      <c r="F42" s="49" t="str">
        <f t="shared" si="3"/>
        <v>männlich</v>
      </c>
      <c r="G42" s="2">
        <v>64</v>
      </c>
      <c r="H42" s="2">
        <v>169</v>
      </c>
    </row>
    <row r="43" spans="1:8" x14ac:dyDescent="0.25">
      <c r="A43" s="52">
        <v>26</v>
      </c>
      <c r="B43" s="6" t="e">
        <f>IF(#REF!&gt;0,IF(#REF!&lt;20,1,0),"-")</f>
        <v>#REF!</v>
      </c>
      <c r="C43" s="6" t="e">
        <f>IF(#REF!&gt;0,IF(AND(#REF!&gt;19,#REF!&lt;22),1,0),"-")</f>
        <v>#REF!</v>
      </c>
      <c r="D43" s="6" t="e">
        <f>IF(#REF!&gt;0,IF(#REF!&gt;21,1,0),"-")</f>
        <v>#REF!</v>
      </c>
      <c r="E43" s="48">
        <v>1</v>
      </c>
      <c r="F43" s="49" t="str">
        <f t="shared" si="3"/>
        <v>weiblich</v>
      </c>
      <c r="G43" s="2">
        <v>61</v>
      </c>
      <c r="H43" s="2">
        <v>159</v>
      </c>
    </row>
    <row r="44" spans="1:8" x14ac:dyDescent="0.25">
      <c r="A44" s="52">
        <v>27</v>
      </c>
      <c r="B44" s="6" t="e">
        <f>IF(#REF!&gt;0,IF(#REF!&lt;20,1,0),"-")</f>
        <v>#REF!</v>
      </c>
      <c r="C44" s="6" t="e">
        <f>IF(#REF!&gt;0,IF(AND(#REF!&gt;19,#REF!&lt;22),1,0),"-")</f>
        <v>#REF!</v>
      </c>
      <c r="D44" s="6" t="e">
        <f>IF(#REF!&gt;0,IF(#REF!&gt;21,1,0),"-")</f>
        <v>#REF!</v>
      </c>
      <c r="E44" s="48">
        <v>0</v>
      </c>
      <c r="F44" s="49" t="str">
        <f t="shared" si="3"/>
        <v>männlich</v>
      </c>
      <c r="G44" s="2">
        <v>70</v>
      </c>
      <c r="H44" s="2">
        <v>178</v>
      </c>
    </row>
    <row r="45" spans="1:8" x14ac:dyDescent="0.25">
      <c r="A45" s="52">
        <v>28</v>
      </c>
      <c r="B45" s="6" t="e">
        <f>IF(#REF!&gt;0,IF(#REF!&lt;20,1,0),"-")</f>
        <v>#REF!</v>
      </c>
      <c r="C45" s="6" t="e">
        <f>IF(#REF!&gt;0,IF(AND(#REF!&gt;19,#REF!&lt;22),1,0),"-")</f>
        <v>#REF!</v>
      </c>
      <c r="D45" s="6" t="e">
        <f>IF(#REF!&gt;0,IF(#REF!&gt;21,1,0),"-")</f>
        <v>#REF!</v>
      </c>
      <c r="E45" s="48">
        <v>0</v>
      </c>
      <c r="F45" s="49" t="str">
        <f t="shared" si="3"/>
        <v>männlich</v>
      </c>
      <c r="G45" s="2">
        <v>78</v>
      </c>
      <c r="H45" s="2">
        <v>181</v>
      </c>
    </row>
    <row r="46" spans="1:8" x14ac:dyDescent="0.25">
      <c r="A46" s="52">
        <v>29</v>
      </c>
      <c r="B46" s="6" t="e">
        <f>IF(#REF!&gt;0,IF(#REF!&lt;20,1,0),"-")</f>
        <v>#REF!</v>
      </c>
      <c r="C46" s="6" t="e">
        <f>IF(#REF!&gt;0,IF(AND(#REF!&gt;19,#REF!&lt;22),1,0),"-")</f>
        <v>#REF!</v>
      </c>
      <c r="D46" s="6" t="e">
        <f>IF(#REF!&gt;0,IF(#REF!&gt;21,1,0),"-")</f>
        <v>#REF!</v>
      </c>
      <c r="E46" s="48">
        <v>1</v>
      </c>
      <c r="F46" s="49" t="str">
        <f t="shared" si="3"/>
        <v>weiblich</v>
      </c>
      <c r="G46" s="2">
        <v>60</v>
      </c>
      <c r="H46" s="2">
        <v>160</v>
      </c>
    </row>
    <row r="47" spans="1:8" x14ac:dyDescent="0.25">
      <c r="A47" s="52">
        <v>30</v>
      </c>
      <c r="B47" s="6" t="e">
        <f>IF(#REF!&gt;0,IF(#REF!&lt;20,1,0),"-")</f>
        <v>#REF!</v>
      </c>
      <c r="C47" s="6" t="e">
        <f>IF(#REF!&gt;0,IF(AND(#REF!&gt;19,#REF!&lt;22),1,0),"-")</f>
        <v>#REF!</v>
      </c>
      <c r="D47" s="6" t="e">
        <f>IF(#REF!&gt;0,IF(#REF!&gt;21,1,0),"-")</f>
        <v>#REF!</v>
      </c>
      <c r="E47" s="48">
        <v>1</v>
      </c>
      <c r="F47" s="49" t="str">
        <f t="shared" si="3"/>
        <v>weiblich</v>
      </c>
    </row>
    <row r="48" spans="1:8" x14ac:dyDescent="0.25">
      <c r="A48" s="52">
        <v>31</v>
      </c>
      <c r="B48" s="6" t="e">
        <f>IF(#REF!&gt;0,IF(#REF!&lt;20,1,0),"-")</f>
        <v>#REF!</v>
      </c>
      <c r="C48" s="6" t="e">
        <f>IF(#REF!&gt;0,IF(AND(#REF!&gt;19,#REF!&lt;22),1,0),"-")</f>
        <v>#REF!</v>
      </c>
      <c r="D48" s="6" t="e">
        <f>IF(#REF!&gt;0,IF(#REF!&gt;21,1,0),"-")</f>
        <v>#REF!</v>
      </c>
      <c r="E48" s="48">
        <v>1</v>
      </c>
      <c r="F48" s="49" t="str">
        <f t="shared" si="3"/>
        <v>weiblich</v>
      </c>
      <c r="H48" s="2">
        <v>167</v>
      </c>
    </row>
    <row r="49" spans="1:8" x14ac:dyDescent="0.25">
      <c r="A49" s="52">
        <v>32</v>
      </c>
      <c r="B49" s="6" t="e">
        <f>IF(#REF!&gt;0,IF(#REF!&lt;20,1,0),"-")</f>
        <v>#REF!</v>
      </c>
      <c r="C49" s="6" t="e">
        <f>IF(#REF!&gt;0,IF(AND(#REF!&gt;19,#REF!&lt;22),1,0),"-")</f>
        <v>#REF!</v>
      </c>
      <c r="D49" s="6" t="e">
        <f>IF(#REF!&gt;0,IF(#REF!&gt;21,1,0),"-")</f>
        <v>#REF!</v>
      </c>
      <c r="E49" s="48">
        <v>0</v>
      </c>
      <c r="F49" s="49" t="str">
        <f t="shared" si="3"/>
        <v>männlich</v>
      </c>
      <c r="G49" s="2">
        <v>90</v>
      </c>
      <c r="H49" s="2">
        <v>185</v>
      </c>
    </row>
    <row r="50" spans="1:8" x14ac:dyDescent="0.25">
      <c r="A50" s="52">
        <v>33</v>
      </c>
      <c r="B50" s="6" t="e">
        <f>IF(#REF!&gt;0,IF(#REF!&lt;20,1,0),"-")</f>
        <v>#REF!</v>
      </c>
      <c r="C50" s="6" t="e">
        <f>IF(#REF!&gt;0,IF(AND(#REF!&gt;19,#REF!&lt;22),1,0),"-")</f>
        <v>#REF!</v>
      </c>
      <c r="D50" s="6" t="e">
        <f>IF(#REF!&gt;0,IF(#REF!&gt;21,1,0),"-")</f>
        <v>#REF!</v>
      </c>
      <c r="E50" s="48">
        <v>0</v>
      </c>
      <c r="F50" s="49" t="str">
        <f t="shared" si="3"/>
        <v>männlich</v>
      </c>
      <c r="G50" s="2">
        <v>70</v>
      </c>
      <c r="H50" s="2">
        <v>185</v>
      </c>
    </row>
    <row r="51" spans="1:8" x14ac:dyDescent="0.25">
      <c r="A51" s="52">
        <v>34</v>
      </c>
      <c r="B51" s="6" t="e">
        <f>IF(#REF!&gt;0,IF(#REF!&lt;20,1,0),"-")</f>
        <v>#REF!</v>
      </c>
      <c r="C51" s="6" t="e">
        <f>IF(#REF!&gt;0,IF(AND(#REF!&gt;19,#REF!&lt;22),1,0),"-")</f>
        <v>#REF!</v>
      </c>
      <c r="D51" s="6" t="e">
        <f>IF(#REF!&gt;0,IF(#REF!&gt;21,1,0),"-")</f>
        <v>#REF!</v>
      </c>
      <c r="E51" s="48">
        <v>1</v>
      </c>
      <c r="F51" s="49" t="str">
        <f t="shared" si="3"/>
        <v>weiblich</v>
      </c>
    </row>
    <row r="52" spans="1:8" x14ac:dyDescent="0.25">
      <c r="A52" s="52">
        <v>35</v>
      </c>
      <c r="B52" s="6" t="e">
        <f>IF(#REF!&gt;0,IF(#REF!&lt;20,1,0),"-")</f>
        <v>#REF!</v>
      </c>
      <c r="C52" s="6" t="e">
        <f>IF(#REF!&gt;0,IF(AND(#REF!&gt;19,#REF!&lt;22),1,0),"-")</f>
        <v>#REF!</v>
      </c>
      <c r="D52" s="6" t="e">
        <f>IF(#REF!&gt;0,IF(#REF!&gt;21,1,0),"-")</f>
        <v>#REF!</v>
      </c>
      <c r="E52" s="48">
        <v>0</v>
      </c>
      <c r="F52" s="49" t="str">
        <f t="shared" si="3"/>
        <v>männlich</v>
      </c>
      <c r="G52" s="2">
        <v>104</v>
      </c>
      <c r="H52" s="2">
        <v>200</v>
      </c>
    </row>
    <row r="53" spans="1:8" x14ac:dyDescent="0.25">
      <c r="A53" s="52">
        <v>36</v>
      </c>
      <c r="B53" s="6" t="e">
        <f>IF(#REF!&gt;0,IF(#REF!&lt;20,1,0),"-")</f>
        <v>#REF!</v>
      </c>
      <c r="C53" s="6" t="e">
        <f>IF(#REF!&gt;0,IF(AND(#REF!&gt;19,#REF!&lt;22),1,0),"-")</f>
        <v>#REF!</v>
      </c>
      <c r="D53" s="6" t="e">
        <f>IF(#REF!&gt;0,IF(#REF!&gt;21,1,0),"-")</f>
        <v>#REF!</v>
      </c>
      <c r="E53" s="48">
        <v>1</v>
      </c>
      <c r="F53" s="49" t="str">
        <f t="shared" si="3"/>
        <v>weiblich</v>
      </c>
      <c r="G53" s="2">
        <v>60</v>
      </c>
      <c r="H53" s="2">
        <v>165</v>
      </c>
    </row>
    <row r="54" spans="1:8" x14ac:dyDescent="0.25">
      <c r="A54" s="52">
        <v>37</v>
      </c>
      <c r="B54" s="6" t="e">
        <f>IF(#REF!&gt;0,IF(#REF!&lt;20,1,0),"-")</f>
        <v>#REF!</v>
      </c>
      <c r="C54" s="6" t="e">
        <f>IF(#REF!&gt;0,IF(AND(#REF!&gt;19,#REF!&lt;22),1,0),"-")</f>
        <v>#REF!</v>
      </c>
      <c r="D54" s="6" t="e">
        <f>IF(#REF!&gt;0,IF(#REF!&gt;21,1,0),"-")</f>
        <v>#REF!</v>
      </c>
      <c r="E54" s="48">
        <v>1</v>
      </c>
      <c r="F54" s="49" t="str">
        <f t="shared" si="3"/>
        <v>weiblich</v>
      </c>
      <c r="H54" s="2">
        <v>170</v>
      </c>
    </row>
    <row r="55" spans="1:8" x14ac:dyDescent="0.25">
      <c r="A55" s="52">
        <v>38</v>
      </c>
      <c r="B55" s="6" t="e">
        <f>IF(#REF!&gt;0,IF(#REF!&lt;20,1,0),"-")</f>
        <v>#REF!</v>
      </c>
      <c r="C55" s="6" t="e">
        <f>IF(#REF!&gt;0,IF(AND(#REF!&gt;19,#REF!&lt;22),1,0),"-")</f>
        <v>#REF!</v>
      </c>
      <c r="D55" s="6" t="e">
        <f>IF(#REF!&gt;0,IF(#REF!&gt;21,1,0),"-")</f>
        <v>#REF!</v>
      </c>
      <c r="E55" s="48">
        <v>1</v>
      </c>
      <c r="F55" s="49" t="str">
        <f t="shared" si="3"/>
        <v>weiblich</v>
      </c>
      <c r="H55" s="2">
        <v>160</v>
      </c>
    </row>
    <row r="56" spans="1:8" x14ac:dyDescent="0.25">
      <c r="A56" s="52">
        <v>39</v>
      </c>
      <c r="B56" s="6" t="e">
        <f>IF(#REF!&gt;0,IF(#REF!&lt;20,1,0),"-")</f>
        <v>#REF!</v>
      </c>
      <c r="C56" s="6" t="e">
        <f>IF(#REF!&gt;0,IF(AND(#REF!&gt;19,#REF!&lt;22),1,0),"-")</f>
        <v>#REF!</v>
      </c>
      <c r="D56" s="6" t="e">
        <f>IF(#REF!&gt;0,IF(#REF!&gt;21,1,0),"-")</f>
        <v>#REF!</v>
      </c>
      <c r="E56" s="48">
        <v>1</v>
      </c>
      <c r="F56" s="49" t="str">
        <f t="shared" si="3"/>
        <v>weiblich</v>
      </c>
      <c r="H56" s="2">
        <v>163</v>
      </c>
    </row>
    <row r="57" spans="1:8" x14ac:dyDescent="0.25">
      <c r="A57" s="52">
        <v>40</v>
      </c>
      <c r="B57" s="6" t="e">
        <f>IF(#REF!&gt;0,IF(#REF!&lt;20,1,0),"-")</f>
        <v>#REF!</v>
      </c>
      <c r="C57" s="6" t="e">
        <f>IF(#REF!&gt;0,IF(AND(#REF!&gt;19,#REF!&lt;22),1,0),"-")</f>
        <v>#REF!</v>
      </c>
      <c r="D57" s="6" t="e">
        <f>IF(#REF!&gt;0,IF(#REF!&gt;21,1,0),"-")</f>
        <v>#REF!</v>
      </c>
      <c r="E57" s="48">
        <v>1</v>
      </c>
      <c r="F57" s="49" t="str">
        <f t="shared" si="3"/>
        <v>weiblich</v>
      </c>
      <c r="H57" s="2">
        <v>166</v>
      </c>
    </row>
    <row r="58" spans="1:8" x14ac:dyDescent="0.25">
      <c r="A58" s="52">
        <v>41</v>
      </c>
      <c r="B58" s="6" t="e">
        <f>IF(#REF!&gt;0,IF(#REF!&lt;20,1,0),"-")</f>
        <v>#REF!</v>
      </c>
      <c r="C58" s="6" t="e">
        <f>IF(#REF!&gt;0,IF(AND(#REF!&gt;19,#REF!&lt;22),1,0),"-")</f>
        <v>#REF!</v>
      </c>
      <c r="D58" s="6" t="e">
        <f>IF(#REF!&gt;0,IF(#REF!&gt;21,1,0),"-")</f>
        <v>#REF!</v>
      </c>
      <c r="E58" s="48">
        <v>1</v>
      </c>
      <c r="F58" s="49" t="str">
        <f t="shared" si="3"/>
        <v>weiblich</v>
      </c>
      <c r="G58" s="2">
        <v>48</v>
      </c>
      <c r="H58" s="2">
        <v>163</v>
      </c>
    </row>
    <row r="59" spans="1:8" x14ac:dyDescent="0.25">
      <c r="A59" s="52">
        <v>42</v>
      </c>
      <c r="B59" s="6" t="e">
        <f>IF(#REF!&gt;0,IF(#REF!&lt;20,1,0),"-")</f>
        <v>#REF!</v>
      </c>
      <c r="C59" s="6" t="e">
        <f>IF(#REF!&gt;0,IF(AND(#REF!&gt;19,#REF!&lt;22),1,0),"-")</f>
        <v>#REF!</v>
      </c>
      <c r="D59" s="6" t="e">
        <f>IF(#REF!&gt;0,IF(#REF!&gt;21,1,0),"-")</f>
        <v>#REF!</v>
      </c>
      <c r="E59" s="48">
        <v>1</v>
      </c>
      <c r="F59" s="49" t="str">
        <f t="shared" si="3"/>
        <v>weiblich</v>
      </c>
      <c r="G59" s="2">
        <v>70</v>
      </c>
      <c r="H59" s="2">
        <v>160</v>
      </c>
    </row>
    <row r="60" spans="1:8" x14ac:dyDescent="0.25">
      <c r="A60" s="52">
        <v>43</v>
      </c>
      <c r="B60" s="6" t="e">
        <f>IF(#REF!&gt;0,IF(#REF!&lt;20,1,0),"-")</f>
        <v>#REF!</v>
      </c>
      <c r="C60" s="6" t="e">
        <f>IF(#REF!&gt;0,IF(AND(#REF!&gt;19,#REF!&lt;22),1,0),"-")</f>
        <v>#REF!</v>
      </c>
      <c r="D60" s="6" t="e">
        <f>IF(#REF!&gt;0,IF(#REF!&gt;21,1,0),"-")</f>
        <v>#REF!</v>
      </c>
      <c r="E60" s="48">
        <v>1</v>
      </c>
      <c r="F60" s="49" t="str">
        <f t="shared" si="3"/>
        <v>weiblich</v>
      </c>
      <c r="G60" s="2">
        <v>67</v>
      </c>
      <c r="H60" s="2">
        <v>165</v>
      </c>
    </row>
  </sheetData>
  <autoFilter ref="A17:H60"/>
  <printOptions gridLines="1"/>
  <pageMargins left="0.27559055118110237" right="0.35433070866141736" top="0.23622047244094491" bottom="0.35433070866141736" header="0.15748031496062992" footer="0.15748031496062992"/>
  <pageSetup paperSize="9" scale="63" fitToWidth="0" orientation="landscape" horizontalDpi="4294967295" verticalDpi="4294967295" r:id="rId1"/>
  <headerFooter>
    <oddFooter>&amp;LPS: &amp;Z&amp;F -- &amp;A&amp;R&amp;D; &amp;T --  Seite &amp;P &amp;8(von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5:G65"/>
  <sheetViews>
    <sheetView workbookViewId="0"/>
  </sheetViews>
  <sheetFormatPr baseColWidth="10" defaultRowHeight="15" x14ac:dyDescent="0.25"/>
  <cols>
    <col min="2" max="3" width="23.7109375" bestFit="1" customWidth="1"/>
    <col min="4" max="4" width="15.5703125" bestFit="1" customWidth="1"/>
    <col min="6" max="6" width="24" customWidth="1"/>
    <col min="7" max="7" width="4" customWidth="1"/>
    <col min="8" max="8" width="16.85546875" bestFit="1" customWidth="1"/>
  </cols>
  <sheetData>
    <row r="5" spans="2:7" x14ac:dyDescent="0.25">
      <c r="F5" s="7" t="s">
        <v>57</v>
      </c>
    </row>
    <row r="6" spans="2:7" x14ac:dyDescent="0.25">
      <c r="B6" t="s">
        <v>55</v>
      </c>
      <c r="E6" t="s">
        <v>55</v>
      </c>
      <c r="F6" s="11" t="s">
        <v>131</v>
      </c>
      <c r="G6" s="12">
        <v>154</v>
      </c>
    </row>
    <row r="7" spans="2:7" x14ac:dyDescent="0.25">
      <c r="B7" t="s">
        <v>58</v>
      </c>
      <c r="C7" t="s">
        <v>76</v>
      </c>
      <c r="D7" t="s">
        <v>30</v>
      </c>
      <c r="E7" t="s">
        <v>0</v>
      </c>
      <c r="F7" s="11" t="s">
        <v>132</v>
      </c>
      <c r="G7" s="12">
        <v>155</v>
      </c>
    </row>
    <row r="8" spans="2:7" x14ac:dyDescent="0.25">
      <c r="B8" t="s">
        <v>58</v>
      </c>
      <c r="E8" t="s">
        <v>31</v>
      </c>
      <c r="F8" s="11" t="s">
        <v>133</v>
      </c>
      <c r="G8" s="12">
        <v>155</v>
      </c>
    </row>
    <row r="9" spans="2:7" x14ac:dyDescent="0.25">
      <c r="B9" t="s">
        <v>58</v>
      </c>
      <c r="E9" t="s">
        <v>87</v>
      </c>
      <c r="F9" s="11" t="s">
        <v>134</v>
      </c>
      <c r="G9" s="12">
        <v>154</v>
      </c>
    </row>
    <row r="10" spans="2:7" x14ac:dyDescent="0.25">
      <c r="B10" t="s">
        <v>58</v>
      </c>
      <c r="D10" t="s">
        <v>38</v>
      </c>
      <c r="E10" t="s">
        <v>1</v>
      </c>
      <c r="F10" s="11" t="s">
        <v>135</v>
      </c>
      <c r="G10" s="12">
        <v>155</v>
      </c>
    </row>
    <row r="11" spans="2:7" x14ac:dyDescent="0.25">
      <c r="B11" t="s">
        <v>58</v>
      </c>
      <c r="E11" t="s">
        <v>32</v>
      </c>
      <c r="F11" s="11" t="s">
        <v>136</v>
      </c>
      <c r="G11" s="12">
        <v>155</v>
      </c>
    </row>
    <row r="12" spans="2:7" x14ac:dyDescent="0.25">
      <c r="B12" t="s">
        <v>58</v>
      </c>
      <c r="E12" t="s">
        <v>88</v>
      </c>
      <c r="F12" s="11" t="s">
        <v>137</v>
      </c>
      <c r="G12" s="12">
        <v>151</v>
      </c>
    </row>
    <row r="13" spans="2:7" x14ac:dyDescent="0.25">
      <c r="B13" t="s">
        <v>58</v>
      </c>
      <c r="D13" t="s">
        <v>39</v>
      </c>
      <c r="E13" t="s">
        <v>2</v>
      </c>
      <c r="F13" s="11" t="s">
        <v>138</v>
      </c>
      <c r="G13" s="12">
        <v>152</v>
      </c>
    </row>
    <row r="14" spans="2:7" x14ac:dyDescent="0.25">
      <c r="B14" t="s">
        <v>58</v>
      </c>
      <c r="E14" t="s">
        <v>33</v>
      </c>
      <c r="F14" s="11" t="s">
        <v>139</v>
      </c>
      <c r="G14" s="12">
        <v>155</v>
      </c>
    </row>
    <row r="15" spans="2:7" x14ac:dyDescent="0.25">
      <c r="B15" t="s">
        <v>58</v>
      </c>
      <c r="E15" t="s">
        <v>89</v>
      </c>
      <c r="F15" s="11" t="s">
        <v>140</v>
      </c>
      <c r="G15" s="12">
        <v>153</v>
      </c>
    </row>
    <row r="16" spans="2:7" x14ac:dyDescent="0.25">
      <c r="B16" t="s">
        <v>58</v>
      </c>
      <c r="D16" t="s">
        <v>40</v>
      </c>
      <c r="E16" t="s">
        <v>3</v>
      </c>
      <c r="F16" s="11" t="s">
        <v>141</v>
      </c>
      <c r="G16" s="12">
        <v>154</v>
      </c>
    </row>
    <row r="17" spans="2:7" x14ac:dyDescent="0.25">
      <c r="B17" t="s">
        <v>58</v>
      </c>
      <c r="E17" t="s">
        <v>34</v>
      </c>
      <c r="F17" s="11" t="s">
        <v>142</v>
      </c>
      <c r="G17" s="12">
        <v>155</v>
      </c>
    </row>
    <row r="18" spans="2:7" x14ac:dyDescent="0.25">
      <c r="B18" t="s">
        <v>58</v>
      </c>
      <c r="E18" t="s">
        <v>90</v>
      </c>
      <c r="F18" s="11" t="s">
        <v>143</v>
      </c>
      <c r="G18" s="12">
        <v>153</v>
      </c>
    </row>
    <row r="19" spans="2:7" x14ac:dyDescent="0.25">
      <c r="B19" t="s">
        <v>58</v>
      </c>
      <c r="D19" t="s">
        <v>65</v>
      </c>
      <c r="E19" t="s">
        <v>4</v>
      </c>
      <c r="F19" s="11" t="s">
        <v>144</v>
      </c>
      <c r="G19" s="12">
        <v>155</v>
      </c>
    </row>
    <row r="20" spans="2:7" x14ac:dyDescent="0.25">
      <c r="B20" t="s">
        <v>58</v>
      </c>
      <c r="E20" t="s">
        <v>35</v>
      </c>
      <c r="F20" s="11" t="s">
        <v>145</v>
      </c>
      <c r="G20" s="12">
        <v>155</v>
      </c>
    </row>
    <row r="21" spans="2:7" x14ac:dyDescent="0.25">
      <c r="B21" t="s">
        <v>58</v>
      </c>
      <c r="E21" t="s">
        <v>91</v>
      </c>
      <c r="F21" s="11" t="s">
        <v>146</v>
      </c>
      <c r="G21" s="12">
        <v>150</v>
      </c>
    </row>
    <row r="22" spans="2:7" x14ac:dyDescent="0.25">
      <c r="B22" t="s">
        <v>58</v>
      </c>
      <c r="D22" t="s">
        <v>41</v>
      </c>
      <c r="E22" t="s">
        <v>5</v>
      </c>
      <c r="F22" s="11" t="s">
        <v>147</v>
      </c>
      <c r="G22" s="12">
        <v>153</v>
      </c>
    </row>
    <row r="23" spans="2:7" x14ac:dyDescent="0.25">
      <c r="B23" t="s">
        <v>58</v>
      </c>
      <c r="E23" t="s">
        <v>36</v>
      </c>
      <c r="F23" s="11" t="s">
        <v>148</v>
      </c>
      <c r="G23" s="12">
        <v>155</v>
      </c>
    </row>
    <row r="24" spans="2:7" x14ac:dyDescent="0.25">
      <c r="B24" t="s">
        <v>58</v>
      </c>
      <c r="E24" t="s">
        <v>92</v>
      </c>
      <c r="F24" s="11" t="s">
        <v>149</v>
      </c>
      <c r="G24" s="12">
        <v>153</v>
      </c>
    </row>
    <row r="25" spans="2:7" x14ac:dyDescent="0.25">
      <c r="B25" t="s">
        <v>58</v>
      </c>
      <c r="E25" t="s">
        <v>6</v>
      </c>
      <c r="F25" s="11" t="s">
        <v>150</v>
      </c>
      <c r="G25" s="12">
        <v>155</v>
      </c>
    </row>
    <row r="26" spans="2:7" x14ac:dyDescent="0.25">
      <c r="B26" t="s">
        <v>58</v>
      </c>
      <c r="E26" t="s">
        <v>37</v>
      </c>
      <c r="F26" s="11" t="s">
        <v>151</v>
      </c>
      <c r="G26" s="12">
        <v>155</v>
      </c>
    </row>
    <row r="27" spans="2:7" x14ac:dyDescent="0.25">
      <c r="B27" t="s">
        <v>58</v>
      </c>
      <c r="E27" t="s">
        <v>93</v>
      </c>
      <c r="F27" s="11" t="s">
        <v>152</v>
      </c>
      <c r="G27" s="12">
        <v>154</v>
      </c>
    </row>
    <row r="28" spans="2:7" x14ac:dyDescent="0.25">
      <c r="B28" t="s">
        <v>59</v>
      </c>
      <c r="C28" t="s">
        <v>94</v>
      </c>
      <c r="D28" t="s">
        <v>42</v>
      </c>
      <c r="E28" t="s">
        <v>7</v>
      </c>
      <c r="F28" s="11" t="s">
        <v>153</v>
      </c>
      <c r="G28" s="12">
        <v>154</v>
      </c>
    </row>
    <row r="29" spans="2:7" x14ac:dyDescent="0.25">
      <c r="B29" t="s">
        <v>59</v>
      </c>
      <c r="D29" t="s">
        <v>83</v>
      </c>
      <c r="E29" t="s">
        <v>8</v>
      </c>
      <c r="F29" s="11" t="s">
        <v>154</v>
      </c>
      <c r="G29" s="12">
        <v>155</v>
      </c>
    </row>
    <row r="30" spans="2:7" x14ac:dyDescent="0.25">
      <c r="B30" t="s">
        <v>59</v>
      </c>
      <c r="D30" t="s">
        <v>77</v>
      </c>
      <c r="E30" t="s">
        <v>9</v>
      </c>
      <c r="F30" s="11" t="s">
        <v>155</v>
      </c>
      <c r="G30" s="12">
        <v>155</v>
      </c>
    </row>
    <row r="31" spans="2:7" x14ac:dyDescent="0.25">
      <c r="B31" t="s">
        <v>59</v>
      </c>
      <c r="D31" t="s">
        <v>78</v>
      </c>
      <c r="E31" t="s">
        <v>10</v>
      </c>
      <c r="F31" s="11" t="s">
        <v>156</v>
      </c>
      <c r="G31" s="12">
        <v>155</v>
      </c>
    </row>
    <row r="32" spans="2:7" x14ac:dyDescent="0.25">
      <c r="B32" t="s">
        <v>59</v>
      </c>
      <c r="D32" t="s">
        <v>79</v>
      </c>
      <c r="E32" t="s">
        <v>11</v>
      </c>
      <c r="F32" s="11" t="s">
        <v>157</v>
      </c>
      <c r="G32" s="12">
        <v>154</v>
      </c>
    </row>
    <row r="33" spans="2:7" x14ac:dyDescent="0.25">
      <c r="B33" t="s">
        <v>59</v>
      </c>
      <c r="D33" t="s">
        <v>80</v>
      </c>
      <c r="E33" t="s">
        <v>12</v>
      </c>
      <c r="F33" s="11" t="s">
        <v>158</v>
      </c>
      <c r="G33" s="12">
        <v>147</v>
      </c>
    </row>
    <row r="34" spans="2:7" x14ac:dyDescent="0.25">
      <c r="B34" t="s">
        <v>59</v>
      </c>
      <c r="D34" t="s">
        <v>81</v>
      </c>
      <c r="E34" t="s">
        <v>13</v>
      </c>
      <c r="F34" s="11" t="s">
        <v>159</v>
      </c>
      <c r="G34" s="12">
        <v>155</v>
      </c>
    </row>
    <row r="35" spans="2:7" x14ac:dyDescent="0.25">
      <c r="B35" t="s">
        <v>59</v>
      </c>
      <c r="D35" t="s">
        <v>82</v>
      </c>
      <c r="E35" t="s">
        <v>14</v>
      </c>
      <c r="F35" s="11" t="s">
        <v>160</v>
      </c>
      <c r="G35" s="12">
        <v>155</v>
      </c>
    </row>
    <row r="36" spans="2:7" x14ac:dyDescent="0.25">
      <c r="B36" t="s">
        <v>59</v>
      </c>
      <c r="D36" t="s">
        <v>43</v>
      </c>
      <c r="E36" t="s">
        <v>15</v>
      </c>
      <c r="F36" s="11" t="s">
        <v>161</v>
      </c>
      <c r="G36" s="12">
        <v>155</v>
      </c>
    </row>
    <row r="37" spans="2:7" x14ac:dyDescent="0.25">
      <c r="B37" t="s">
        <v>59</v>
      </c>
      <c r="E37" t="s">
        <v>16</v>
      </c>
      <c r="F37" s="11" t="s">
        <v>162</v>
      </c>
      <c r="G37" s="12">
        <v>152</v>
      </c>
    </row>
    <row r="38" spans="2:7" x14ac:dyDescent="0.25">
      <c r="B38" t="s">
        <v>58</v>
      </c>
      <c r="C38" t="s">
        <v>84</v>
      </c>
      <c r="D38" t="s">
        <v>44</v>
      </c>
      <c r="E38" t="s">
        <v>17</v>
      </c>
      <c r="F38" s="11" t="s">
        <v>163</v>
      </c>
      <c r="G38" s="12">
        <v>149</v>
      </c>
    </row>
    <row r="39" spans="2:7" x14ac:dyDescent="0.25">
      <c r="B39" t="s">
        <v>63</v>
      </c>
      <c r="E39" t="s">
        <v>97</v>
      </c>
      <c r="F39" s="11" t="s">
        <v>164</v>
      </c>
      <c r="G39" s="12">
        <v>127</v>
      </c>
    </row>
    <row r="40" spans="2:7" x14ac:dyDescent="0.25">
      <c r="B40" t="s">
        <v>63</v>
      </c>
      <c r="E40" t="s">
        <v>98</v>
      </c>
      <c r="F40" s="11" t="s">
        <v>165</v>
      </c>
      <c r="G40" s="12">
        <v>147</v>
      </c>
    </row>
    <row r="41" spans="2:7" x14ac:dyDescent="0.25">
      <c r="B41" t="s">
        <v>63</v>
      </c>
      <c r="E41" t="s">
        <v>99</v>
      </c>
      <c r="F41" s="11" t="s">
        <v>166</v>
      </c>
      <c r="G41" s="12">
        <v>155</v>
      </c>
    </row>
    <row r="42" spans="2:7" x14ac:dyDescent="0.25">
      <c r="B42" t="s">
        <v>63</v>
      </c>
      <c r="D42" t="s">
        <v>60</v>
      </c>
      <c r="E42" t="s">
        <v>18</v>
      </c>
      <c r="F42" s="11" t="s">
        <v>167</v>
      </c>
      <c r="G42" s="12">
        <v>155</v>
      </c>
    </row>
    <row r="43" spans="2:7" x14ac:dyDescent="0.25">
      <c r="B43" t="s">
        <v>58</v>
      </c>
      <c r="D43" t="s">
        <v>61</v>
      </c>
      <c r="E43" t="s">
        <v>19</v>
      </c>
      <c r="F43" s="11" t="s">
        <v>168</v>
      </c>
      <c r="G43" s="12">
        <v>155</v>
      </c>
    </row>
    <row r="44" spans="2:7" x14ac:dyDescent="0.25">
      <c r="B44" t="s">
        <v>58</v>
      </c>
      <c r="D44" t="s">
        <v>45</v>
      </c>
      <c r="E44" t="s">
        <v>20</v>
      </c>
      <c r="F44" s="11" t="s">
        <v>169</v>
      </c>
      <c r="G44" s="12">
        <v>153</v>
      </c>
    </row>
    <row r="45" spans="2:7" x14ac:dyDescent="0.25">
      <c r="B45" t="s">
        <v>58</v>
      </c>
      <c r="D45" t="s">
        <v>46</v>
      </c>
      <c r="E45" t="s">
        <v>21</v>
      </c>
      <c r="F45" s="11" t="s">
        <v>170</v>
      </c>
      <c r="G45" s="12">
        <v>155</v>
      </c>
    </row>
    <row r="46" spans="2:7" x14ac:dyDescent="0.25">
      <c r="B46" t="s">
        <v>63</v>
      </c>
      <c r="E46" t="s">
        <v>102</v>
      </c>
      <c r="F46" s="11" t="s">
        <v>171</v>
      </c>
      <c r="G46" s="12">
        <v>155</v>
      </c>
    </row>
    <row r="47" spans="2:7" x14ac:dyDescent="0.25">
      <c r="B47" t="s">
        <v>63</v>
      </c>
      <c r="E47" t="s">
        <v>104</v>
      </c>
      <c r="F47" s="11" t="s">
        <v>172</v>
      </c>
      <c r="G47" s="12">
        <v>155</v>
      </c>
    </row>
    <row r="48" spans="2:7" x14ac:dyDescent="0.25">
      <c r="B48" t="s">
        <v>63</v>
      </c>
      <c r="E48" t="s">
        <v>103</v>
      </c>
      <c r="F48" s="11" t="s">
        <v>173</v>
      </c>
      <c r="G48" s="12">
        <v>155</v>
      </c>
    </row>
    <row r="49" spans="2:7" x14ac:dyDescent="0.25">
      <c r="B49" t="s">
        <v>63</v>
      </c>
      <c r="D49" t="s">
        <v>47</v>
      </c>
      <c r="E49" t="s">
        <v>23</v>
      </c>
      <c r="F49" s="11" t="s">
        <v>174</v>
      </c>
      <c r="G49" s="12">
        <v>133</v>
      </c>
    </row>
    <row r="50" spans="2:7" x14ac:dyDescent="0.25">
      <c r="B50" t="s">
        <v>63</v>
      </c>
      <c r="E50" t="s">
        <v>109</v>
      </c>
      <c r="F50" s="11" t="s">
        <v>175</v>
      </c>
      <c r="G50" s="12">
        <v>147</v>
      </c>
    </row>
    <row r="51" spans="2:7" x14ac:dyDescent="0.25">
      <c r="B51" t="s">
        <v>63</v>
      </c>
      <c r="E51" t="s">
        <v>110</v>
      </c>
      <c r="F51" s="11" t="s">
        <v>176</v>
      </c>
      <c r="G51" s="12">
        <v>151</v>
      </c>
    </row>
    <row r="52" spans="2:7" x14ac:dyDescent="0.25">
      <c r="B52" t="s">
        <v>63</v>
      </c>
      <c r="E52" t="s">
        <v>111</v>
      </c>
      <c r="F52" s="11" t="s">
        <v>177</v>
      </c>
      <c r="G52" s="12">
        <v>38</v>
      </c>
    </row>
    <row r="53" spans="2:7" x14ac:dyDescent="0.25">
      <c r="B53" t="s">
        <v>63</v>
      </c>
      <c r="E53" t="s">
        <v>112</v>
      </c>
      <c r="F53" s="11" t="s">
        <v>178</v>
      </c>
      <c r="G53" s="12">
        <v>152</v>
      </c>
    </row>
    <row r="54" spans="2:7" x14ac:dyDescent="0.25">
      <c r="B54" t="s">
        <v>58</v>
      </c>
      <c r="C54" t="s">
        <v>85</v>
      </c>
      <c r="D54" t="s">
        <v>48</v>
      </c>
      <c r="E54" t="s">
        <v>25</v>
      </c>
    </row>
    <row r="55" spans="2:7" x14ac:dyDescent="0.25">
      <c r="B55" t="s">
        <v>58</v>
      </c>
      <c r="D55" t="s">
        <v>49</v>
      </c>
      <c r="E55" t="s">
        <v>26</v>
      </c>
    </row>
    <row r="56" spans="2:7" x14ac:dyDescent="0.25">
      <c r="B56" t="s">
        <v>63</v>
      </c>
      <c r="D56" t="s">
        <v>50</v>
      </c>
      <c r="E56" t="s">
        <v>27</v>
      </c>
    </row>
    <row r="57" spans="2:7" x14ac:dyDescent="0.25">
      <c r="B57" t="s">
        <v>58</v>
      </c>
      <c r="C57" t="s">
        <v>86</v>
      </c>
      <c r="D57" t="s">
        <v>51</v>
      </c>
      <c r="E57" t="s">
        <v>28</v>
      </c>
    </row>
    <row r="58" spans="2:7" x14ac:dyDescent="0.25">
      <c r="B58" t="s">
        <v>63</v>
      </c>
      <c r="D58" t="s">
        <v>52</v>
      </c>
      <c r="E58" t="s">
        <v>29</v>
      </c>
    </row>
    <row r="59" spans="2:7" x14ac:dyDescent="0.25">
      <c r="B59" t="s">
        <v>63</v>
      </c>
      <c r="C59" t="s">
        <v>53</v>
      </c>
      <c r="E59" t="s">
        <v>113</v>
      </c>
    </row>
    <row r="60" spans="2:7" x14ac:dyDescent="0.25">
      <c r="B60" t="s">
        <v>63</v>
      </c>
      <c r="E60" t="s">
        <v>114</v>
      </c>
    </row>
    <row r="61" spans="2:7" x14ac:dyDescent="0.25">
      <c r="B61" t="s">
        <v>63</v>
      </c>
      <c r="E61" t="s">
        <v>115</v>
      </c>
    </row>
    <row r="62" spans="2:7" x14ac:dyDescent="0.25">
      <c r="B62" t="s">
        <v>63</v>
      </c>
      <c r="C62" t="s">
        <v>54</v>
      </c>
      <c r="E62" t="s">
        <v>116</v>
      </c>
    </row>
    <row r="63" spans="2:7" x14ac:dyDescent="0.25">
      <c r="B63" t="s">
        <v>63</v>
      </c>
      <c r="E63" t="s">
        <v>117</v>
      </c>
    </row>
    <row r="64" spans="2:7" x14ac:dyDescent="0.25">
      <c r="B64" t="s">
        <v>63</v>
      </c>
      <c r="E64" t="s">
        <v>118</v>
      </c>
    </row>
    <row r="65" spans="2:5" x14ac:dyDescent="0.25">
      <c r="B65" t="s">
        <v>63</v>
      </c>
      <c r="E65" t="s">
        <v>119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7</vt:i4>
      </vt:variant>
    </vt:vector>
  </HeadingPairs>
  <TitlesOfParts>
    <vt:vector size="24" baseType="lpstr">
      <vt:lpstr>Rohdaten</vt:lpstr>
      <vt:lpstr>Daten</vt:lpstr>
      <vt:lpstr>Pivots</vt:lpstr>
      <vt:lpstr>Ihre eigenen Pivots</vt:lpstr>
      <vt:lpstr>Codes</vt:lpstr>
      <vt:lpstr>Bericht</vt:lpstr>
      <vt:lpstr>Korrelationen</vt:lpstr>
      <vt:lpstr>Abb 7 Regressionen Gewicht</vt:lpstr>
      <vt:lpstr>Piv_Anz</vt:lpstr>
      <vt:lpstr>piv_MW</vt:lpstr>
      <vt:lpstr>piv_Alter</vt:lpstr>
      <vt:lpstr>piv_Herkunft</vt:lpstr>
      <vt:lpstr>piv_Geschlecht</vt:lpstr>
      <vt:lpstr>piv_Entfernung</vt:lpstr>
      <vt:lpstr>piv_Glaube</vt:lpstr>
      <vt:lpstr>piv_zukunft</vt:lpstr>
      <vt:lpstr>Code</vt:lpstr>
      <vt:lpstr>'Abb 7 Regressionen Gewicht'!Daten</vt:lpstr>
      <vt:lpstr>Rohdaten!Daten</vt:lpstr>
      <vt:lpstr>Daten</vt:lpstr>
      <vt:lpstr>Rohdaten!Datenbank</vt:lpstr>
      <vt:lpstr>Datenbank</vt:lpstr>
      <vt:lpstr>Daten!Drucktitel</vt:lpstr>
      <vt:lpstr>Rohdaten!Drucktitel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Jutta</dc:creator>
  <cp:lastModifiedBy>Peter Schmidt</cp:lastModifiedBy>
  <cp:lastPrinted>2020-11-03T22:04:38Z</cp:lastPrinted>
  <dcterms:created xsi:type="dcterms:W3CDTF">2017-10-07T17:34:36Z</dcterms:created>
  <dcterms:modified xsi:type="dcterms:W3CDTF">2021-03-04T10:31:40Z</dcterms:modified>
</cp:coreProperties>
</file>