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1"/>
  </bookViews>
  <sheets>
    <sheet name="LKM" sheetId="1" r:id="rId1"/>
    <sheet name="LKM (leer)" sheetId="2" r:id="rId2"/>
  </sheets>
  <externalReferences>
    <externalReference r:id="rId5"/>
    <externalReference r:id="rId6"/>
    <externalReference r:id="rId7"/>
    <externalReference r:id="rId8"/>
  </externalReferences>
  <definedNames>
    <definedName name="a">#REF!</definedName>
    <definedName name="Antwort">'[4]Quartile'!$A$9:$A$15</definedName>
    <definedName name="Antworten">#REF!</definedName>
    <definedName name="b">#REF!</definedName>
    <definedName name="BFA">#REF!</definedName>
    <definedName name="BFAA">'[4]Quartile'!$C$9:$C$15</definedName>
    <definedName name="BW">'[4]Quartile'!$B$9:$B$15</definedName>
    <definedName name="CW">#REF!</definedName>
    <definedName name="Histoklassen">'[1]Größen, fi und Fi'!$A$29:$A$33</definedName>
    <definedName name="HTML" localSheetId="0" hidden="1">{"'Notenspiegel (2.Sem)'!$A$1:$N$44"}</definedName>
    <definedName name="HTML" localSheetId="1" hidden="1">{"'Notenspiegel (2.Sem)'!$A$1:$N$44"}</definedName>
    <definedName name="HTML" hidden="1">{"'Notenspiegel (2.Sem)'!$A$1:$N$44"}</definedName>
    <definedName name="HTML_CodePage" hidden="1">1252</definedName>
    <definedName name="HTML_Control" localSheetId="0" hidden="1">{"'Notenspiegel (2.Sem)'!$A$1:$N$44"}</definedName>
    <definedName name="HTML_Control" localSheetId="1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'[1]Größen, fi und Fi'!$D$6:$D$10</definedName>
    <definedName name="p_0">'[3]weitere Index-Bsp'!$D$11:$D$13</definedName>
    <definedName name="p_1">'[3]weitere Index-Bsp'!$E$11:$E$13</definedName>
    <definedName name="q_0">'[3]weitere Index-Bsp'!$B$11:$B$13</definedName>
    <definedName name="q_1">'[3]weitere Index-Bsp'!$C$11:$C$13</definedName>
    <definedName name="q0">'[3]weitere Index-Bsp'!$B$11:$B$13</definedName>
    <definedName name="Statistik">'[2]Noten (4-1)'!$G$4:$I$13</definedName>
    <definedName name="Studiengang">#REF!</definedName>
    <definedName name="USVW">#REF!</definedName>
    <definedName name="VWL">'[2]Noten (4-1)'!$K$4:$M$13</definedName>
    <definedName name="Werte">'[1]Größen, fi und Fi'!$A$7:$B$22</definedName>
  </definedNames>
  <calcPr fullCalcOnLoad="1"/>
</workbook>
</file>

<file path=xl/sharedStrings.xml><?xml version="1.0" encoding="utf-8"?>
<sst xmlns="http://schemas.openxmlformats.org/spreadsheetml/2006/main" count="58" uniqueCount="31">
  <si>
    <t>LKM und Lorenzkurve</t>
  </si>
  <si>
    <t>vorzugebende Werte</t>
  </si>
  <si>
    <t>Fläche lt. Formel</t>
  </si>
  <si>
    <t>Klassen</t>
  </si>
  <si>
    <t>i</t>
  </si>
  <si>
    <t>fi %</t>
  </si>
  <si>
    <t>Fi</t>
  </si>
  <si>
    <t>Klassenmitte xi*</t>
  </si>
  <si>
    <t>Anteil Umsatz gi %</t>
  </si>
  <si>
    <t>Gi</t>
  </si>
  <si>
    <t>(fi * gi) / 2</t>
  </si>
  <si>
    <t>unter 1</t>
  </si>
  <si>
    <t>1 bis 5</t>
  </si>
  <si>
    <t>5 bis 10</t>
  </si>
  <si>
    <t>10 bis 50</t>
  </si>
  <si>
    <t>50 bis 90</t>
  </si>
  <si>
    <t xml:space="preserve">Summe: </t>
  </si>
  <si>
    <t>Fl =</t>
  </si>
  <si>
    <t xml:space="preserve"> = n</t>
  </si>
  <si>
    <t xml:space="preserve"> = m</t>
  </si>
  <si>
    <t xml:space="preserve">Lorenzkurve: </t>
  </si>
  <si>
    <t>5000 - Fl =</t>
  </si>
  <si>
    <t xml:space="preserve">LKM = </t>
  </si>
  <si>
    <r>
      <t>n</t>
    </r>
    <r>
      <rPr>
        <vertAlign val="subscript"/>
        <sz val="10"/>
        <rFont val="Arial"/>
        <family val="2"/>
      </rPr>
      <t>i</t>
    </r>
  </si>
  <si>
    <r>
      <t>Summe aller Aus-prägungen in 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n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 xml:space="preserve"> -&gt; </t>
    </r>
    <r>
      <rPr>
        <b/>
        <sz val="10"/>
        <rFont val="Arial"/>
        <family val="2"/>
      </rPr>
      <t>mi</t>
    </r>
  </si>
  <si>
    <r>
      <t>f</t>
    </r>
    <r>
      <rPr>
        <b/>
        <vertAlign val="subscript"/>
        <sz val="10"/>
        <color indexed="10"/>
        <rFont val="Arial"/>
        <family val="2"/>
      </rPr>
      <t>i</t>
    </r>
    <r>
      <rPr>
        <b/>
        <sz val="10"/>
        <color indexed="10"/>
        <rFont val="Arial"/>
        <family val="2"/>
      </rPr>
      <t xml:space="preserve"> * G</t>
    </r>
    <r>
      <rPr>
        <b/>
        <vertAlign val="subscript"/>
        <sz val="10"/>
        <color indexed="10"/>
        <rFont val="Arial"/>
        <family val="2"/>
      </rPr>
      <t>i-1</t>
    </r>
  </si>
  <si>
    <r>
      <t>Fl</t>
    </r>
    <r>
      <rPr>
        <vertAlign val="subscript"/>
        <sz val="10"/>
        <rFont val="Arial"/>
        <family val="2"/>
      </rPr>
      <t>i</t>
    </r>
  </si>
  <si>
    <t>Lorenz'sches</t>
  </si>
  <si>
    <t>Konzetrationsmaß</t>
  </si>
  <si>
    <t>entspricht</t>
  </si>
  <si>
    <t>Gini-Koeffizient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</si>
</sst>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"/>
    <numFmt numFmtId="182" formatCode="0.0"/>
    <numFmt numFmtId="183" formatCode="0.0000"/>
    <numFmt numFmtId="184" formatCode="0.000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#,##0.0"/>
    <numFmt numFmtId="192" formatCode="#,##0.000"/>
    <numFmt numFmtId="193" formatCode="00"/>
    <numFmt numFmtId="194" formatCode="[Red]General"/>
    <numFmt numFmtId="195" formatCode="[Blue]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_-* #,##0.0\ _D_M_-;\-* #,##0.0\ _D_M_-;_-* &quot;-&quot;??\ _D_M_-;_-@_-"/>
    <numFmt numFmtId="200" formatCode="_-* #,##0\ _D_M_-;\-* #,##0\ _D_M_-;_-* &quot;-&quot;??\ _D_M_-;_-@_-"/>
    <numFmt numFmtId="201" formatCode="\+0.0%"/>
    <numFmt numFmtId="202" formatCode="0.000%"/>
    <numFmt numFmtId="203" formatCode="0.0\ %"/>
    <numFmt numFmtId="204" formatCode="0.0_ ;[Red]\-0.0\ "/>
    <numFmt numFmtId="205" formatCode="0.0000E+00"/>
    <numFmt numFmtId="206" formatCode="0.00000E+00"/>
    <numFmt numFmtId="207" formatCode="0.000E+00"/>
    <numFmt numFmtId="208" formatCode="0.0E+00"/>
    <numFmt numFmtId="209" formatCode="0E+00"/>
    <numFmt numFmtId="210" formatCode="#,##0.00\ [$€-1];\-#,##0.00\ [$€-1]"/>
    <numFmt numFmtId="211" formatCode="[$€-2]\ #,##0.00_);[Red]\([$€-2]\ #,##0.00\)"/>
    <numFmt numFmtId="212" formatCode="0.0000%"/>
    <numFmt numFmtId="213" formatCode="_-* #,##0.000\ _D_M_-;\-* #,##0.000\ _D_M_-;_-* &quot;-&quot;??\ _D_M_-;_-@_-"/>
    <numFmt numFmtId="214" formatCode="_-* #,##0.0000\ _D_M_-;\-* #,##0.0000\ _D_M_-;_-* &quot;-&quot;??\ _D_M_-;_-@_-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20" applyNumberFormat="1" applyAlignment="1">
      <alignment/>
    </xf>
    <xf numFmtId="9" fontId="7" fillId="3" borderId="0" xfId="20" applyNumberFormat="1" applyFont="1" applyFill="1" applyAlignment="1">
      <alignment/>
    </xf>
    <xf numFmtId="0" fontId="0" fillId="2" borderId="0" xfId="0" applyFill="1" applyAlignment="1">
      <alignment horizontal="center"/>
    </xf>
    <xf numFmtId="1" fontId="3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Border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91" fontId="13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0" fontId="14" fillId="3" borderId="3" xfId="0" applyFont="1" applyFill="1" applyBorder="1" applyAlignment="1">
      <alignment horizontal="right"/>
    </xf>
    <xf numFmtId="192" fontId="15" fillId="3" borderId="3" xfId="0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LKM!$I$2</c:f>
              <c:strCache>
                <c:ptCount val="1"/>
                <c:pt idx="0">
                  <c:v>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LKM!$E$3:$E$8</c:f>
              <c:numCache/>
            </c:numRef>
          </c:xVal>
          <c:yVal>
            <c:numRef>
              <c:f>LKM!$I$3:$I$8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LKM!$E$3:$E$8</c:f>
              <c:numCache/>
            </c:numRef>
          </c:xVal>
          <c:yVal>
            <c:numRef>
              <c:f>LKM!$E$3:$E$8</c:f>
              <c:numCache/>
            </c:numRef>
          </c:yVal>
          <c:smooth val="0"/>
        </c:ser>
        <c:axId val="54073600"/>
        <c:axId val="16900353"/>
      </c:scatterChart>
      <c:valAx>
        <c:axId val="54073600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16900353"/>
        <c:crosses val="autoZero"/>
        <c:crossBetween val="midCat"/>
        <c:dispUnits/>
      </c:valAx>
      <c:valAx>
        <c:axId val="169003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0736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'LKM (leer)'!$I$2</c:f>
              <c:strCache>
                <c:ptCount val="1"/>
                <c:pt idx="0">
                  <c:v>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'LKM (leer)'!$E$3:$E$8</c:f>
              <c:numCache/>
            </c:numRef>
          </c:xVal>
          <c:yVal>
            <c:numRef>
              <c:f>'LKM (leer)'!$I$3:$I$8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'LKM (leer)'!$E$3:$E$8</c:f>
              <c:numCache/>
            </c:numRef>
          </c:xVal>
          <c:yVal>
            <c:numRef>
              <c:f>'LKM (leer)'!$E$3:$E$8</c:f>
              <c:numCache/>
            </c:numRef>
          </c:yVal>
          <c:smooth val="0"/>
        </c:ser>
        <c:axId val="17885450"/>
        <c:axId val="26751323"/>
      </c:scatterChart>
      <c:valAx>
        <c:axId val="17885450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26751323"/>
        <c:crosses val="autoZero"/>
        <c:crossBetween val="midCat"/>
        <c:dispUnits/>
      </c:valAx>
      <c:valAx>
        <c:axId val="2675132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8854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38100</xdr:rowOff>
    </xdr:from>
    <xdr:to>
      <xdr:col>8</xdr:col>
      <xdr:colOff>200025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133475" y="2476500"/>
        <a:ext cx="3486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38100</xdr:rowOff>
    </xdr:from>
    <xdr:to>
      <xdr:col>8</xdr:col>
      <xdr:colOff>200025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133475" y="2476500"/>
        <a:ext cx="3486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deskStat_EFA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UeLoes-Kap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bw11\Pschmidt\Daten\Hochschu\Statistik\UebBlaetter\Klausur\Klausurideen%20SoSe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15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Klassierung"/>
      <sheetName val="Größen, fi und Fi"/>
      <sheetName val="LKM (leer)"/>
      <sheetName val="Mittelwert (leer)"/>
      <sheetName val="Quartile (halbleer)"/>
      <sheetName val="Schiefe"/>
      <sheetName val="GM-Beispiel (leer)"/>
      <sheetName val="Schwankungen"/>
      <sheetName val="StAbw und VC"/>
      <sheetName val="Kontingenztabelle (leer)"/>
      <sheetName val="Tabelle1"/>
      <sheetName val="r (leer)"/>
      <sheetName val="RegrBsp (2)"/>
      <sheetName val="RegrBsp (3)"/>
      <sheetName val="RegrBsp (English)"/>
      <sheetName val="RegrBsp (English) (2)"/>
      <sheetName val="Class Notes"/>
      <sheetName val="Tabelle2"/>
      <sheetName val="MehrfachRegression (2)"/>
      <sheetName val="Nichtlineare Regression"/>
      <sheetName val="RangKorr"/>
      <sheetName val="Kontingenz(MatSamml)"/>
      <sheetName val="Kontingenz(MatSamml) (2)"/>
      <sheetName val="Kontingenz(altl)"/>
      <sheetName val="GD (leer)"/>
      <sheetName val="Reg"/>
      <sheetName val="Reg (2)"/>
      <sheetName val="Westerblick GD"/>
      <sheetName val="Westerblick KQ"/>
      <sheetName val="Messziffern"/>
      <sheetName val="Index umbasieren"/>
      <sheetName val="Tabelle3"/>
      <sheetName val="Index"/>
    </sheetNames>
    <sheetDataSet>
      <sheetData sheetId="2">
        <row r="6">
          <cell r="D6">
            <v>160</v>
          </cell>
        </row>
        <row r="7">
          <cell r="A7">
            <v>186</v>
          </cell>
          <cell r="B7">
            <v>157</v>
          </cell>
          <cell r="D7">
            <v>170</v>
          </cell>
        </row>
        <row r="8">
          <cell r="A8">
            <v>164</v>
          </cell>
          <cell r="B8">
            <v>160</v>
          </cell>
          <cell r="D8">
            <v>180</v>
          </cell>
        </row>
        <row r="9">
          <cell r="A9">
            <v>187</v>
          </cell>
          <cell r="B9">
            <v>164</v>
          </cell>
          <cell r="D9">
            <v>190</v>
          </cell>
        </row>
        <row r="10">
          <cell r="A10">
            <v>168</v>
          </cell>
          <cell r="B10">
            <v>196</v>
          </cell>
          <cell r="D10">
            <v>200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  <row r="29">
          <cell r="A29">
            <v>160</v>
          </cell>
        </row>
        <row r="30">
          <cell r="A30">
            <v>166</v>
          </cell>
        </row>
        <row r="31">
          <cell r="A31">
            <v>175</v>
          </cell>
        </row>
        <row r="32">
          <cell r="A32">
            <v>190</v>
          </cell>
        </row>
        <row r="33">
          <cell r="A33">
            <v>220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</row>
        <row r="10">
          <cell r="A10">
            <v>2</v>
          </cell>
          <cell r="B10">
            <v>7</v>
          </cell>
          <cell r="C10">
            <v>9</v>
          </cell>
        </row>
        <row r="11">
          <cell r="A11">
            <v>3</v>
          </cell>
          <cell r="B11">
            <v>11</v>
          </cell>
          <cell r="C11">
            <v>9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</row>
        <row r="14">
          <cell r="A14">
            <v>6</v>
          </cell>
          <cell r="B14">
            <v>7</v>
          </cell>
          <cell r="C14">
            <v>6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15" zoomScaleNormal="115" workbookViewId="0" topLeftCell="A1">
      <selection activeCell="F10" sqref="F10"/>
    </sheetView>
  </sheetViews>
  <sheetFormatPr defaultColWidth="11.421875" defaultRowHeight="12.75"/>
  <cols>
    <col min="2" max="2" width="3.7109375" style="0" customWidth="1"/>
    <col min="3" max="4" width="8.00390625" style="0" customWidth="1"/>
    <col min="5" max="6" width="7.7109375" style="0" customWidth="1"/>
    <col min="8" max="8" width="8.28125" style="0" customWidth="1"/>
    <col min="9" max="9" width="8.00390625" style="0" customWidth="1"/>
    <col min="10" max="10" width="9.00390625" style="0" customWidth="1"/>
    <col min="11" max="11" width="10.00390625" style="0" customWidth="1"/>
    <col min="12" max="12" width="11.57421875" style="0" customWidth="1"/>
  </cols>
  <sheetData>
    <row r="1" spans="1:12" ht="15.75">
      <c r="A1" s="1" t="s">
        <v>0</v>
      </c>
      <c r="B1" s="2"/>
      <c r="E1" s="3"/>
      <c r="F1" s="4" t="s">
        <v>1</v>
      </c>
      <c r="J1" s="5" t="s">
        <v>2</v>
      </c>
      <c r="K1" s="6"/>
      <c r="L1" s="7"/>
    </row>
    <row r="2" spans="1:12" ht="68.25">
      <c r="A2" s="8" t="s">
        <v>3</v>
      </c>
      <c r="B2" s="8" t="s">
        <v>4</v>
      </c>
      <c r="C2" s="9" t="s">
        <v>23</v>
      </c>
      <c r="D2" s="8" t="s">
        <v>5</v>
      </c>
      <c r="E2" s="10" t="s">
        <v>6</v>
      </c>
      <c r="F2" s="9" t="s">
        <v>7</v>
      </c>
      <c r="G2" s="8" t="s">
        <v>24</v>
      </c>
      <c r="H2" s="8" t="s">
        <v>8</v>
      </c>
      <c r="I2" s="10" t="s">
        <v>9</v>
      </c>
      <c r="J2" s="11" t="s">
        <v>25</v>
      </c>
      <c r="K2" s="12" t="s">
        <v>10</v>
      </c>
      <c r="L2" s="13" t="s">
        <v>26</v>
      </c>
    </row>
    <row r="3" spans="1:12" ht="12.75">
      <c r="A3" s="8"/>
      <c r="B3" s="8"/>
      <c r="C3" s="9"/>
      <c r="D3" s="8"/>
      <c r="E3" s="14">
        <v>0</v>
      </c>
      <c r="F3" s="9"/>
      <c r="G3" s="8"/>
      <c r="H3" s="8"/>
      <c r="I3" s="14">
        <v>0</v>
      </c>
      <c r="J3" s="11"/>
      <c r="K3" s="12"/>
      <c r="L3" s="13"/>
    </row>
    <row r="4" spans="1:12" ht="12.75">
      <c r="A4" t="s">
        <v>11</v>
      </c>
      <c r="B4" s="15">
        <v>1</v>
      </c>
      <c r="C4" s="4">
        <v>4000</v>
      </c>
      <c r="D4" s="16">
        <f>C4/$C$10</f>
        <v>0.27586206896551724</v>
      </c>
      <c r="E4" s="17">
        <f>D4</f>
        <v>0.27586206896551724</v>
      </c>
      <c r="F4" s="18">
        <v>0.5</v>
      </c>
      <c r="G4">
        <f>C4*F4</f>
        <v>2000</v>
      </c>
      <c r="H4" s="16">
        <f>G4/$G$10</f>
        <v>0.029563932002956393</v>
      </c>
      <c r="I4" s="17">
        <f>H4</f>
        <v>0.029563932002956393</v>
      </c>
      <c r="J4" s="19"/>
      <c r="K4" s="20">
        <f>D4*H4*10000/2</f>
        <v>40.7778372454571</v>
      </c>
      <c r="L4" s="21">
        <f>J4+K4</f>
        <v>40.7778372454571</v>
      </c>
    </row>
    <row r="5" spans="1:12" ht="12.75">
      <c r="A5" s="22" t="s">
        <v>12</v>
      </c>
      <c r="B5" s="23">
        <v>2</v>
      </c>
      <c r="C5" s="4">
        <v>8300</v>
      </c>
      <c r="D5" s="16">
        <f>C5/$C$10</f>
        <v>0.5724137931034483</v>
      </c>
      <c r="E5" s="17">
        <f>E4+D5</f>
        <v>0.8482758620689655</v>
      </c>
      <c r="F5" s="18">
        <v>3</v>
      </c>
      <c r="G5">
        <f>C5*F5</f>
        <v>24900</v>
      </c>
      <c r="H5" s="16">
        <f>G5/$G$10</f>
        <v>0.36807095343680707</v>
      </c>
      <c r="I5" s="17">
        <f>I4+H5</f>
        <v>0.39763488543976344</v>
      </c>
      <c r="J5" s="19">
        <f>D5*I4*10000</f>
        <v>169.22802456864696</v>
      </c>
      <c r="K5" s="20">
        <f>D5*H5*10000/2</f>
        <v>1053.4444529398272</v>
      </c>
      <c r="L5" s="21">
        <f>J5+K5</f>
        <v>1222.6724775084742</v>
      </c>
    </row>
    <row r="6" spans="1:12" ht="12.75">
      <c r="A6" s="24" t="s">
        <v>13</v>
      </c>
      <c r="B6" s="23">
        <v>3</v>
      </c>
      <c r="C6" s="4">
        <v>1300</v>
      </c>
      <c r="D6" s="16">
        <f>C6/$C$10</f>
        <v>0.0896551724137931</v>
      </c>
      <c r="E6" s="17">
        <f>E5+D6</f>
        <v>0.9379310344827586</v>
      </c>
      <c r="F6" s="18">
        <v>7.5</v>
      </c>
      <c r="G6">
        <f>C6*F6</f>
        <v>9750</v>
      </c>
      <c r="H6" s="16">
        <f>G6/$G$10</f>
        <v>0.14412416851441243</v>
      </c>
      <c r="I6" s="17">
        <f>I5+H6</f>
        <v>0.5417590539541759</v>
      </c>
      <c r="J6" s="19">
        <f>D6*I5*10000</f>
        <v>356.5002421184086</v>
      </c>
      <c r="K6" s="20">
        <f>D6*H6*10000/2</f>
        <v>64.60738588577108</v>
      </c>
      <c r="L6" s="21">
        <f>J6+K6</f>
        <v>421.1076280041797</v>
      </c>
    </row>
    <row r="7" spans="1:12" ht="12.75">
      <c r="A7" s="24" t="s">
        <v>14</v>
      </c>
      <c r="B7" s="23">
        <v>4</v>
      </c>
      <c r="C7" s="4">
        <v>800</v>
      </c>
      <c r="D7" s="16">
        <f>C7/$C$10</f>
        <v>0.05517241379310345</v>
      </c>
      <c r="E7" s="17">
        <f>E6+D7</f>
        <v>0.993103448275862</v>
      </c>
      <c r="F7" s="18">
        <v>30</v>
      </c>
      <c r="G7">
        <f>C7*F7</f>
        <v>24000</v>
      </c>
      <c r="H7" s="16">
        <f>G7/$G$10</f>
        <v>0.35476718403547675</v>
      </c>
      <c r="I7" s="17">
        <f>I6+H7</f>
        <v>0.8965262379896526</v>
      </c>
      <c r="J7" s="19">
        <f>D7*I6*10000</f>
        <v>298.9015470092005</v>
      </c>
      <c r="K7" s="20">
        <f>D7*H7*10000/2</f>
        <v>97.86680938909703</v>
      </c>
      <c r="L7" s="21">
        <f>J7+K7</f>
        <v>396.76835639829756</v>
      </c>
    </row>
    <row r="8" spans="1:12" ht="12.75">
      <c r="A8" s="24" t="s">
        <v>15</v>
      </c>
      <c r="B8" s="23">
        <v>5</v>
      </c>
      <c r="C8" s="4">
        <v>100</v>
      </c>
      <c r="D8" s="16">
        <f>C8/$C$10</f>
        <v>0.006896551724137931</v>
      </c>
      <c r="E8" s="17">
        <f>E7+D8</f>
        <v>1</v>
      </c>
      <c r="F8" s="18">
        <v>70</v>
      </c>
      <c r="G8">
        <f>C8*F8</f>
        <v>7000</v>
      </c>
      <c r="H8" s="16">
        <f>G8/$G$10</f>
        <v>0.10347376201034737</v>
      </c>
      <c r="I8" s="17">
        <f>I7+H8</f>
        <v>1</v>
      </c>
      <c r="J8" s="19">
        <f>D8*I7*10000</f>
        <v>61.82939572342431</v>
      </c>
      <c r="K8" s="20">
        <f>D8*H8*10000/2</f>
        <v>3.5680607589774955</v>
      </c>
      <c r="L8" s="21">
        <f>J8+K8</f>
        <v>65.39745648240181</v>
      </c>
    </row>
    <row r="9" spans="5:12" ht="5.25" customHeight="1">
      <c r="E9" s="25"/>
      <c r="F9" s="15"/>
      <c r="G9" s="26"/>
      <c r="H9" s="27"/>
      <c r="I9" s="25"/>
      <c r="J9" s="28"/>
      <c r="K9" s="29"/>
      <c r="L9" s="30"/>
    </row>
    <row r="10" spans="1:12" ht="12.75">
      <c r="A10" t="s">
        <v>16</v>
      </c>
      <c r="C10" s="26">
        <f>SUM(C4:C8)</f>
        <v>14500</v>
      </c>
      <c r="D10" s="31"/>
      <c r="E10" s="25"/>
      <c r="G10" s="32">
        <f>SUM(G4:G9)</f>
        <v>67650</v>
      </c>
      <c r="H10" s="33"/>
      <c r="I10" s="25"/>
      <c r="J10" s="34"/>
      <c r="K10" s="35" t="s">
        <v>17</v>
      </c>
      <c r="L10" s="21">
        <f>SUM(L4:L9)</f>
        <v>2146.7237556388104</v>
      </c>
    </row>
    <row r="11" spans="3:12" ht="13.5" customHeight="1">
      <c r="C11" s="31" t="s">
        <v>18</v>
      </c>
      <c r="G11" s="36" t="s">
        <v>19</v>
      </c>
      <c r="H11" s="27"/>
      <c r="L11" s="37"/>
    </row>
    <row r="12" spans="1:12" ht="12.75">
      <c r="A12" s="38" t="s">
        <v>20</v>
      </c>
      <c r="B12" s="38"/>
      <c r="G12" s="29"/>
      <c r="H12" s="39"/>
      <c r="I12" s="40"/>
      <c r="K12" s="31" t="s">
        <v>21</v>
      </c>
      <c r="L12" s="41">
        <f>5000-L10</f>
        <v>2853.2762443611896</v>
      </c>
    </row>
    <row r="13" spans="7:9" ht="3.75" customHeight="1">
      <c r="G13" s="29"/>
      <c r="H13" s="42"/>
      <c r="I13" s="40"/>
    </row>
    <row r="14" spans="7:12" ht="18.75">
      <c r="G14" s="29"/>
      <c r="H14" s="39"/>
      <c r="I14" s="43"/>
      <c r="K14" s="44" t="s">
        <v>22</v>
      </c>
      <c r="L14" s="45">
        <f>L12/5000</f>
        <v>0.570655248872238</v>
      </c>
    </row>
    <row r="15" spans="8:9" ht="12.75">
      <c r="H15" s="27"/>
      <c r="I15" s="46"/>
    </row>
    <row r="16" spans="8:9" ht="12.75">
      <c r="H16" s="27"/>
      <c r="I16" s="46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printOptions gridLines="1"/>
  <pageMargins left="0.48" right="0.75" top="0.53" bottom="0.41" header="0.34" footer="0.21"/>
  <pageSetup horizontalDpi="600" verticalDpi="600" orientation="landscape" paperSize="9" scale="120" r:id="rId2"/>
  <headerFooter alignWithMargins="0">
    <oddFooter>&amp;L&amp;8PS &amp;Z&amp;F - &amp;A -- &amp;D; &amp;T&amp;R&amp;8S. &amp;P (von 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2" max="2" width="3.7109375" style="0" customWidth="1"/>
    <col min="3" max="4" width="8.00390625" style="0" customWidth="1"/>
    <col min="5" max="6" width="7.7109375" style="0" customWidth="1"/>
    <col min="8" max="8" width="8.28125" style="0" customWidth="1"/>
    <col min="9" max="9" width="8.00390625" style="0" customWidth="1"/>
    <col min="10" max="10" width="9.00390625" style="0" customWidth="1"/>
    <col min="11" max="11" width="10.00390625" style="0" customWidth="1"/>
    <col min="12" max="12" width="11.57421875" style="0" customWidth="1"/>
  </cols>
  <sheetData>
    <row r="1" spans="1:12" ht="15.75">
      <c r="A1" s="1" t="s">
        <v>0</v>
      </c>
      <c r="B1" s="2"/>
      <c r="E1" s="3"/>
      <c r="F1" s="4" t="s">
        <v>1</v>
      </c>
      <c r="J1" s="5" t="s">
        <v>2</v>
      </c>
      <c r="K1" s="6"/>
      <c r="L1" s="7"/>
    </row>
    <row r="2" spans="1:12" ht="68.25">
      <c r="A2" s="8" t="s">
        <v>3</v>
      </c>
      <c r="B2" s="8" t="s">
        <v>4</v>
      </c>
      <c r="C2" s="9" t="s">
        <v>23</v>
      </c>
      <c r="D2" s="8" t="s">
        <v>5</v>
      </c>
      <c r="E2" s="10" t="s">
        <v>6</v>
      </c>
      <c r="F2" s="9" t="s">
        <v>7</v>
      </c>
      <c r="G2" s="8" t="s">
        <v>24</v>
      </c>
      <c r="H2" s="8" t="s">
        <v>8</v>
      </c>
      <c r="I2" s="10" t="s">
        <v>9</v>
      </c>
      <c r="J2" s="11" t="s">
        <v>25</v>
      </c>
      <c r="K2" s="12" t="s">
        <v>10</v>
      </c>
      <c r="L2" s="13" t="s">
        <v>26</v>
      </c>
    </row>
    <row r="3" spans="1:12" ht="12.75">
      <c r="A3" s="8"/>
      <c r="B3" s="8"/>
      <c r="C3" s="9"/>
      <c r="D3" s="8"/>
      <c r="E3" s="14">
        <v>0</v>
      </c>
      <c r="F3" s="9"/>
      <c r="G3" s="8"/>
      <c r="H3" s="8"/>
      <c r="I3" s="14">
        <v>0</v>
      </c>
      <c r="J3" s="11"/>
      <c r="K3" s="12"/>
      <c r="L3" s="13"/>
    </row>
    <row r="4" spans="1:12" ht="12.75">
      <c r="A4" t="s">
        <v>11</v>
      </c>
      <c r="B4" s="15">
        <v>1</v>
      </c>
      <c r="C4" s="4">
        <v>4000</v>
      </c>
      <c r="D4" s="16"/>
      <c r="E4" s="17"/>
      <c r="F4" s="18">
        <v>0.5</v>
      </c>
      <c r="H4" s="16"/>
      <c r="I4" s="17"/>
      <c r="J4" s="19"/>
      <c r="K4" s="20"/>
      <c r="L4" s="21"/>
    </row>
    <row r="5" spans="1:12" ht="12.75">
      <c r="A5" s="22" t="s">
        <v>12</v>
      </c>
      <c r="B5" s="23">
        <v>2</v>
      </c>
      <c r="C5" s="4">
        <v>8300</v>
      </c>
      <c r="D5" s="16"/>
      <c r="E5" s="17"/>
      <c r="F5" s="18">
        <v>3</v>
      </c>
      <c r="H5" s="16"/>
      <c r="I5" s="17"/>
      <c r="J5" s="19"/>
      <c r="K5" s="20"/>
      <c r="L5" s="21"/>
    </row>
    <row r="6" spans="1:12" ht="12.75">
      <c r="A6" s="24" t="s">
        <v>13</v>
      </c>
      <c r="B6" s="23">
        <v>3</v>
      </c>
      <c r="C6" s="4">
        <v>1300</v>
      </c>
      <c r="D6" s="16"/>
      <c r="E6" s="17"/>
      <c r="F6" s="18">
        <v>7.5</v>
      </c>
      <c r="H6" s="16"/>
      <c r="I6" s="17"/>
      <c r="J6" s="19"/>
      <c r="K6" s="20"/>
      <c r="L6" s="21"/>
    </row>
    <row r="7" spans="1:12" ht="12.75">
      <c r="A7" s="24" t="s">
        <v>14</v>
      </c>
      <c r="B7" s="23">
        <v>4</v>
      </c>
      <c r="C7" s="4">
        <v>800</v>
      </c>
      <c r="D7" s="16"/>
      <c r="E7" s="17"/>
      <c r="F7" s="18">
        <v>30</v>
      </c>
      <c r="H7" s="16"/>
      <c r="I7" s="17"/>
      <c r="J7" s="19"/>
      <c r="K7" s="20"/>
      <c r="L7" s="21"/>
    </row>
    <row r="8" spans="1:12" ht="12.75">
      <c r="A8" s="24" t="s">
        <v>15</v>
      </c>
      <c r="B8" s="23">
        <v>5</v>
      </c>
      <c r="C8" s="4">
        <v>100</v>
      </c>
      <c r="D8" s="16"/>
      <c r="E8" s="17"/>
      <c r="F8" s="18">
        <v>70</v>
      </c>
      <c r="H8" s="16"/>
      <c r="I8" s="17"/>
      <c r="J8" s="19"/>
      <c r="K8" s="20"/>
      <c r="L8" s="21"/>
    </row>
    <row r="9" spans="5:12" ht="5.25" customHeight="1">
      <c r="E9" s="25"/>
      <c r="F9" s="15"/>
      <c r="G9" s="26"/>
      <c r="H9" s="27"/>
      <c r="I9" s="25"/>
      <c r="J9" s="28"/>
      <c r="K9" s="29"/>
      <c r="L9" s="30"/>
    </row>
    <row r="10" spans="1:12" ht="12.75">
      <c r="A10" t="s">
        <v>16</v>
      </c>
      <c r="C10" s="26">
        <f>SUM(C4:C8)</f>
        <v>14500</v>
      </c>
      <c r="D10" s="31"/>
      <c r="E10" s="25"/>
      <c r="G10" s="32">
        <f>SUM(G4:G9)</f>
        <v>0</v>
      </c>
      <c r="H10" s="33"/>
      <c r="I10" s="25"/>
      <c r="J10" s="34"/>
      <c r="K10" s="35" t="s">
        <v>17</v>
      </c>
      <c r="L10" s="21"/>
    </row>
    <row r="11" spans="3:12" ht="13.5" customHeight="1">
      <c r="C11" s="31" t="s">
        <v>18</v>
      </c>
      <c r="G11" s="36" t="s">
        <v>19</v>
      </c>
      <c r="H11" s="27"/>
      <c r="L11" s="37"/>
    </row>
    <row r="12" spans="1:12" ht="12.75">
      <c r="A12" s="38" t="s">
        <v>20</v>
      </c>
      <c r="B12" s="38"/>
      <c r="G12" s="29"/>
      <c r="H12" s="39"/>
      <c r="I12" s="40"/>
      <c r="K12" s="31" t="s">
        <v>21</v>
      </c>
      <c r="L12" s="41"/>
    </row>
    <row r="13" spans="7:9" ht="3.75" customHeight="1">
      <c r="G13" s="29"/>
      <c r="H13" s="42"/>
      <c r="I13" s="40"/>
    </row>
    <row r="14" spans="7:12" ht="18.75">
      <c r="G14" s="29"/>
      <c r="H14" s="39"/>
      <c r="I14" s="43"/>
      <c r="K14" s="44" t="s">
        <v>22</v>
      </c>
      <c r="L14" s="45"/>
    </row>
    <row r="15" spans="8:9" ht="12.75">
      <c r="H15" s="27"/>
      <c r="I15" s="46"/>
    </row>
    <row r="16" spans="8:11" ht="12.75">
      <c r="H16" s="27"/>
      <c r="I16" s="46"/>
      <c r="K16" t="s">
        <v>27</v>
      </c>
    </row>
    <row r="17" spans="8:11" ht="12.75">
      <c r="H17" s="27"/>
      <c r="K17" t="s">
        <v>28</v>
      </c>
    </row>
    <row r="18" ht="12.75">
      <c r="H18" s="27"/>
    </row>
    <row r="19" spans="8:11" ht="12.75">
      <c r="H19" s="27"/>
      <c r="K19" t="s">
        <v>29</v>
      </c>
    </row>
    <row r="20" ht="12.75">
      <c r="H20" s="27"/>
    </row>
    <row r="21" spans="8:11" ht="12.75">
      <c r="H21" s="27"/>
      <c r="K21" t="s">
        <v>30</v>
      </c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printOptions gridLines="1"/>
  <pageMargins left="0.48" right="0.75" top="0.53" bottom="0.41" header="0.34" footer="0.21"/>
  <pageSetup horizontalDpi="600" verticalDpi="600" orientation="landscape" paperSize="9" scale="120" r:id="rId2"/>
  <headerFooter alignWithMargins="0">
    <oddFooter>&amp;L&amp;8PS &amp;Z&amp;F - &amp;A -- &amp;D; &amp;T&amp;R&amp;8S. &amp;P (von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2010-06-07T21:03:15Z</cp:lastPrinted>
  <dcterms:created xsi:type="dcterms:W3CDTF">2010-06-07T21:01:27Z</dcterms:created>
  <dcterms:modified xsi:type="dcterms:W3CDTF">2010-06-07T21:06:53Z</dcterms:modified>
  <cp:category/>
  <cp:version/>
  <cp:contentType/>
  <cp:contentStatus/>
</cp:coreProperties>
</file>